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activeX/activeX3.xml" ContentType="application/vnd.ms-office.activeX+xml"/>
  <Override PartName="/xl/activeX/activeX3.bin" ContentType="application/vnd.ms-office.activeX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tejeda\AppData\Local\Temp\"/>
    </mc:Choice>
  </mc:AlternateContent>
  <bookViews>
    <workbookView xWindow="-15" yWindow="-15" windowWidth="19155" windowHeight="4470"/>
  </bookViews>
  <sheets>
    <sheet name="Employees" sheetId="13" r:id="rId1"/>
    <sheet name="Cognos_Office_Connection_Cache" sheetId="14" state="veryHidden" r:id="rId2"/>
    <sheet name="Details" sheetId="7" r:id="rId3"/>
    <sheet name="BenefitAsmpts" sheetId="8" r:id="rId4"/>
    <sheet name="CompAsmpts" sheetId="10" r:id="rId5"/>
    <sheet name="Report" sheetId="11" r:id="rId6"/>
    <sheet name="{PL}PickLst" sheetId="5" state="hidden" r:id="rId7"/>
    <sheet name="Lookup" sheetId="6" state="hidden" r:id="rId8"/>
  </sheets>
  <definedNames>
    <definedName name="ID" localSheetId="6" hidden="1">"4e32aff9-74a6-4d41-9055-a97bb5873d9a"</definedName>
    <definedName name="ID" localSheetId="3" hidden="1">"a04de8bf-718f-4c0f-9a57-45b377839d56"</definedName>
    <definedName name="ID" localSheetId="1" hidden="1">"7a2bf0e0-144a-46a4-845f-27736caaa895"</definedName>
    <definedName name="ID" localSheetId="4" hidden="1">"2e997fbf-3731-4470-9b33-577d9783e9d4"</definedName>
    <definedName name="ID" localSheetId="2" hidden="1">"9f2c14a0-a4ff-49ee-bb2d-1f4c5c1c2599"</definedName>
    <definedName name="ID" localSheetId="0" hidden="1">"18b184f2-6fc2-486e-853e-a67ecfa893e2"</definedName>
    <definedName name="ID" localSheetId="7" hidden="1">"37ead40c-c8c4-4dd9-bb49-246c6a2b13b3"</definedName>
    <definedName name="ID" localSheetId="5" hidden="1">"f9c49e34-07a9-4d24-ba07-4271b07a0652"</definedName>
    <definedName name="Organization">Employees!$D$15</definedName>
    <definedName name="SortBy">Lookup!$B$2:$B$5</definedName>
    <definedName name="SortOrder">Lookup!$A$2:$A$4</definedName>
    <definedName name="TM1REBUILDOPTION">1</definedName>
    <definedName name="TM1RPTDATARNG1" localSheetId="0">Employees!$21:$31</definedName>
    <definedName name="TM1RPTDATARNG2" localSheetId="4">CompAsmpts!$20:$26</definedName>
    <definedName name="TM1RPTFMTIDCOL" localSheetId="4">CompAsmpts!$A$1:$A$8</definedName>
    <definedName name="TM1RPTFMTIDCOL" localSheetId="0">Employees!$A$1:$A$10</definedName>
    <definedName name="TM1RPTFMTRNG" localSheetId="4">CompAsmpts!$C$1:$F$8</definedName>
    <definedName name="TM1RPTFMTRNG" localSheetId="0">Employees!$D$1:$Q$10</definedName>
    <definedName name="YEsNo">Lookup!$C$2:$C$3</definedName>
  </definedNames>
  <calcPr calcId="152511" calcMode="manual" concurrentCalc="0"/>
</workbook>
</file>

<file path=xl/calcChain.xml><?xml version="1.0" encoding="utf-8"?>
<calcChain xmlns="http://schemas.openxmlformats.org/spreadsheetml/2006/main">
  <c r="A26" i="10" l="1"/>
  <c r="A25" i="10"/>
  <c r="A24" i="10"/>
  <c r="A23" i="10"/>
  <c r="A22" i="10"/>
  <c r="A21" i="10"/>
  <c r="C9" i="10"/>
  <c r="F19" i="10"/>
  <c r="C13" i="10"/>
  <c r="F26" i="10"/>
  <c r="E19" i="10"/>
  <c r="E26" i="10"/>
  <c r="D19" i="10"/>
  <c r="D26" i="10"/>
  <c r="F25" i="10"/>
  <c r="E25" i="10"/>
  <c r="D25" i="10"/>
  <c r="F24" i="10"/>
  <c r="E24" i="10"/>
  <c r="D24" i="10"/>
  <c r="F23" i="10"/>
  <c r="E23" i="10"/>
  <c r="D23" i="10"/>
  <c r="F22" i="10"/>
  <c r="E22" i="10"/>
  <c r="D22" i="10"/>
  <c r="F21" i="10"/>
  <c r="E21" i="10"/>
  <c r="D21" i="10"/>
  <c r="D11" i="13"/>
  <c r="D15" i="13"/>
  <c r="F15" i="13"/>
  <c r="H15" i="13"/>
  <c r="B31" i="13"/>
  <c r="A31" i="13"/>
  <c r="B30" i="13"/>
  <c r="A30" i="13"/>
  <c r="B29" i="13"/>
  <c r="A29" i="13"/>
  <c r="B28" i="13"/>
  <c r="A28" i="13"/>
  <c r="B27" i="13"/>
  <c r="A27" i="13"/>
  <c r="B26" i="13"/>
  <c r="A26" i="13"/>
  <c r="B25" i="13"/>
  <c r="A25" i="13"/>
  <c r="B24" i="13"/>
  <c r="A24" i="13"/>
  <c r="B23" i="13"/>
  <c r="A23" i="13"/>
  <c r="B22" i="13"/>
  <c r="A22" i="13"/>
  <c r="K31" i="13"/>
  <c r="J31" i="13"/>
  <c r="Q31" i="13"/>
  <c r="P31" i="13"/>
  <c r="O31" i="13"/>
  <c r="N31" i="13"/>
  <c r="M31" i="13"/>
  <c r="L31" i="13"/>
  <c r="I31" i="13"/>
  <c r="H31" i="13"/>
  <c r="G31" i="13"/>
  <c r="F31" i="13"/>
  <c r="E31" i="13"/>
  <c r="K30" i="13"/>
  <c r="J30" i="13"/>
  <c r="Q30" i="13"/>
  <c r="P30" i="13"/>
  <c r="O30" i="13"/>
  <c r="N30" i="13"/>
  <c r="M30" i="13"/>
  <c r="L30" i="13"/>
  <c r="I30" i="13"/>
  <c r="H30" i="13"/>
  <c r="G30" i="13"/>
  <c r="F30" i="13"/>
  <c r="E30" i="13"/>
  <c r="K29" i="13"/>
  <c r="J29" i="13"/>
  <c r="Q29" i="13"/>
  <c r="P29" i="13"/>
  <c r="O29" i="13"/>
  <c r="N29" i="13"/>
  <c r="M29" i="13"/>
  <c r="L29" i="13"/>
  <c r="I29" i="13"/>
  <c r="H29" i="13"/>
  <c r="G29" i="13"/>
  <c r="F29" i="13"/>
  <c r="E29" i="13"/>
  <c r="K28" i="13"/>
  <c r="J28" i="13"/>
  <c r="Q28" i="13"/>
  <c r="P28" i="13"/>
  <c r="O28" i="13"/>
  <c r="N28" i="13"/>
  <c r="M28" i="13"/>
  <c r="L28" i="13"/>
  <c r="I28" i="13"/>
  <c r="H28" i="13"/>
  <c r="G28" i="13"/>
  <c r="F28" i="13"/>
  <c r="E28" i="13"/>
  <c r="K27" i="13"/>
  <c r="J27" i="13"/>
  <c r="Q27" i="13"/>
  <c r="P27" i="13"/>
  <c r="O27" i="13"/>
  <c r="N27" i="13"/>
  <c r="M27" i="13"/>
  <c r="L27" i="13"/>
  <c r="I27" i="13"/>
  <c r="H27" i="13"/>
  <c r="G27" i="13"/>
  <c r="F27" i="13"/>
  <c r="E27" i="13"/>
  <c r="K26" i="13"/>
  <c r="J26" i="13"/>
  <c r="Q26" i="13"/>
  <c r="P26" i="13"/>
  <c r="O26" i="13"/>
  <c r="N26" i="13"/>
  <c r="M26" i="13"/>
  <c r="L26" i="13"/>
  <c r="I26" i="13"/>
  <c r="H26" i="13"/>
  <c r="G26" i="13"/>
  <c r="F26" i="13"/>
  <c r="E26" i="13"/>
  <c r="K25" i="13"/>
  <c r="J25" i="13"/>
  <c r="Q25" i="13"/>
  <c r="P25" i="13"/>
  <c r="O25" i="13"/>
  <c r="N25" i="13"/>
  <c r="M25" i="13"/>
  <c r="L25" i="13"/>
  <c r="I25" i="13"/>
  <c r="H25" i="13"/>
  <c r="G25" i="13"/>
  <c r="F25" i="13"/>
  <c r="E25" i="13"/>
  <c r="K24" i="13"/>
  <c r="J24" i="13"/>
  <c r="Q24" i="13"/>
  <c r="P24" i="13"/>
  <c r="O24" i="13"/>
  <c r="N24" i="13"/>
  <c r="M24" i="13"/>
  <c r="L24" i="13"/>
  <c r="I24" i="13"/>
  <c r="H24" i="13"/>
  <c r="G24" i="13"/>
  <c r="F24" i="13"/>
  <c r="E24" i="13"/>
  <c r="K23" i="13"/>
  <c r="J23" i="13"/>
  <c r="Q23" i="13"/>
  <c r="P23" i="13"/>
  <c r="O23" i="13"/>
  <c r="N23" i="13"/>
  <c r="M23" i="13"/>
  <c r="L23" i="13"/>
  <c r="I23" i="13"/>
  <c r="H23" i="13"/>
  <c r="G23" i="13"/>
  <c r="F23" i="13"/>
  <c r="E23" i="13"/>
  <c r="K22" i="13"/>
  <c r="J22" i="13"/>
  <c r="Q22" i="13"/>
  <c r="P22" i="13"/>
  <c r="O22" i="13"/>
  <c r="N22" i="13"/>
  <c r="M22" i="13"/>
  <c r="L22" i="13"/>
  <c r="I22" i="13"/>
  <c r="H22" i="13"/>
  <c r="G22" i="13"/>
  <c r="F22" i="13"/>
  <c r="E22" i="13"/>
  <c r="E8" i="11"/>
  <c r="C8" i="11"/>
  <c r="B8" i="11"/>
  <c r="C2" i="11"/>
  <c r="C1" i="11"/>
  <c r="E13" i="10"/>
  <c r="C20" i="10"/>
  <c r="F16" i="10"/>
  <c r="E16" i="10"/>
  <c r="D16" i="10"/>
  <c r="F15" i="10"/>
  <c r="E15" i="10"/>
  <c r="D15" i="10"/>
  <c r="E8" i="8"/>
  <c r="D8" i="8"/>
  <c r="C8" i="8"/>
  <c r="B5" i="8"/>
  <c r="C1" i="8"/>
  <c r="E8" i="7"/>
  <c r="C8" i="7"/>
  <c r="B8" i="7"/>
  <c r="D3" i="7"/>
  <c r="C2" i="7"/>
  <c r="C1" i="7"/>
  <c r="D21" i="13"/>
  <c r="A5" i="13"/>
  <c r="A4" i="13"/>
  <c r="A3" i="13"/>
  <c r="A2" i="13"/>
  <c r="A5" i="10"/>
  <c r="A4" i="10"/>
  <c r="A3" i="10"/>
  <c r="A2" i="10"/>
  <c r="A32" i="10"/>
  <c r="A28" i="10"/>
  <c r="D31" i="10"/>
  <c r="F29" i="10"/>
  <c r="E28" i="10"/>
  <c r="D27" i="10"/>
  <c r="M21" i="13"/>
  <c r="G21" i="13"/>
  <c r="P25" i="11"/>
  <c r="P19" i="11"/>
  <c r="P14" i="11"/>
  <c r="D17" i="7"/>
  <c r="G11" i="11"/>
  <c r="K11" i="11"/>
  <c r="D13" i="11"/>
  <c r="H13" i="11"/>
  <c r="L13" i="11"/>
  <c r="E14" i="11"/>
  <c r="I14" i="11"/>
  <c r="M14" i="11"/>
  <c r="E15" i="11"/>
  <c r="I15" i="11"/>
  <c r="M15" i="11"/>
  <c r="E17" i="11"/>
  <c r="I17" i="11"/>
  <c r="M17" i="11"/>
  <c r="E18" i="11"/>
  <c r="I18" i="11"/>
  <c r="M18" i="11"/>
  <c r="E19" i="11"/>
  <c r="I19" i="11"/>
  <c r="M19" i="11"/>
  <c r="E21" i="11"/>
  <c r="I21" i="11"/>
  <c r="M21" i="11"/>
  <c r="E22" i="11"/>
  <c r="I22" i="11"/>
  <c r="M22" i="11"/>
  <c r="E23" i="11"/>
  <c r="I23" i="11"/>
  <c r="M23" i="11"/>
  <c r="E25" i="11"/>
  <c r="I25" i="11"/>
  <c r="M25" i="11"/>
  <c r="F20" i="10"/>
  <c r="E12" i="8"/>
  <c r="D11" i="8"/>
  <c r="C10" i="8"/>
  <c r="E11" i="7"/>
  <c r="M11" i="7"/>
  <c r="H11" i="7"/>
  <c r="P29" i="7"/>
  <c r="L29" i="7"/>
  <c r="H29" i="7"/>
  <c r="D29" i="7"/>
  <c r="M28" i="7"/>
  <c r="I28" i="7"/>
  <c r="E28" i="7"/>
  <c r="N27" i="7"/>
  <c r="J27" i="7"/>
  <c r="F27" i="7"/>
  <c r="O25" i="7"/>
  <c r="K25" i="7"/>
  <c r="G25" i="7"/>
  <c r="P24" i="7"/>
  <c r="L24" i="7"/>
  <c r="H24" i="7"/>
  <c r="D24" i="7"/>
  <c r="M23" i="7"/>
  <c r="I23" i="7"/>
  <c r="E23" i="7"/>
  <c r="N21" i="7"/>
  <c r="A30" i="10"/>
  <c r="F31" i="10"/>
  <c r="E30" i="10"/>
  <c r="D29" i="10"/>
  <c r="F27" i="10"/>
  <c r="K21" i="13"/>
  <c r="O21" i="13"/>
  <c r="I21" i="13"/>
  <c r="E21" i="13"/>
  <c r="D14" i="11"/>
  <c r="P22" i="11"/>
  <c r="P17" i="11"/>
  <c r="O11" i="11"/>
  <c r="M1" i="11"/>
  <c r="I11" i="11"/>
  <c r="M11" i="11"/>
  <c r="F13" i="11"/>
  <c r="J13" i="11"/>
  <c r="N13" i="11"/>
  <c r="G14" i="11"/>
  <c r="K14" i="11"/>
  <c r="O14" i="11"/>
  <c r="G15" i="11"/>
  <c r="K15" i="11"/>
  <c r="O15" i="11"/>
  <c r="G17" i="11"/>
  <c r="K17" i="11"/>
  <c r="O17" i="11"/>
  <c r="G18" i="11"/>
  <c r="K18" i="11"/>
  <c r="O18" i="11"/>
  <c r="G19" i="11"/>
  <c r="K19" i="11"/>
  <c r="O19" i="11"/>
  <c r="G21" i="11"/>
  <c r="K21" i="11"/>
  <c r="O21" i="11"/>
  <c r="G22" i="11"/>
  <c r="K22" i="11"/>
  <c r="O22" i="11"/>
  <c r="G23" i="11"/>
  <c r="K23" i="11"/>
  <c r="O23" i="11"/>
  <c r="G25" i="11"/>
  <c r="K25" i="11"/>
  <c r="O25" i="11"/>
  <c r="D20" i="10"/>
  <c r="D13" i="8"/>
  <c r="C12" i="8"/>
  <c r="E10" i="8"/>
  <c r="D9" i="8"/>
  <c r="K11" i="7"/>
  <c r="K1" i="7"/>
  <c r="O11" i="7"/>
  <c r="N29" i="7"/>
  <c r="J29" i="7"/>
  <c r="F29" i="7"/>
  <c r="O28" i="7"/>
  <c r="K28" i="7"/>
  <c r="G28" i="7"/>
  <c r="P27" i="7"/>
  <c r="L27" i="7"/>
  <c r="H27" i="7"/>
  <c r="D27" i="7"/>
  <c r="M25" i="7"/>
  <c r="I25" i="7"/>
  <c r="E25" i="7"/>
  <c r="N24" i="7"/>
  <c r="J24" i="7"/>
  <c r="F24" i="7"/>
  <c r="O23" i="7"/>
  <c r="K23" i="7"/>
  <c r="A29" i="10"/>
  <c r="E32" i="10"/>
  <c r="E31" i="10"/>
  <c r="D30" i="10"/>
  <c r="F28" i="10"/>
  <c r="E27" i="10"/>
  <c r="J21" i="13"/>
  <c r="N21" i="13"/>
  <c r="H21" i="13"/>
  <c r="B21" i="13"/>
  <c r="N10" i="13"/>
  <c r="P11" i="11"/>
  <c r="P21" i="11"/>
  <c r="P15" i="11"/>
  <c r="E11" i="11"/>
  <c r="I11" i="7"/>
  <c r="F11" i="11"/>
  <c r="J11" i="11"/>
  <c r="N11" i="11"/>
  <c r="G13" i="11"/>
  <c r="K13" i="11"/>
  <c r="O13" i="11"/>
  <c r="H14" i="11"/>
  <c r="L14" i="11"/>
  <c r="D15" i="11"/>
  <c r="H15" i="11"/>
  <c r="L15" i="11"/>
  <c r="D17" i="11"/>
  <c r="H17" i="11"/>
  <c r="L17" i="11"/>
  <c r="D18" i="11"/>
  <c r="H18" i="11"/>
  <c r="L18" i="11"/>
  <c r="D19" i="11"/>
  <c r="H19" i="11"/>
  <c r="L19" i="11"/>
  <c r="D21" i="11"/>
  <c r="H21" i="11"/>
  <c r="L21" i="11"/>
  <c r="D22" i="11"/>
  <c r="H22" i="11"/>
  <c r="L22" i="11"/>
  <c r="D23" i="11"/>
  <c r="H23" i="11"/>
  <c r="L23" i="11"/>
  <c r="D25" i="11"/>
  <c r="H25" i="11"/>
  <c r="L25" i="11"/>
  <c r="A20" i="10"/>
  <c r="C13" i="8"/>
  <c r="E11" i="8"/>
  <c r="D10" i="8"/>
  <c r="C9" i="8"/>
  <c r="B11" i="7"/>
  <c r="C13" i="7"/>
  <c r="A31" i="10"/>
  <c r="F30" i="10"/>
  <c r="L21" i="13"/>
  <c r="L11" i="11"/>
  <c r="F14" i="11"/>
  <c r="J15" i="11"/>
  <c r="N17" i="11"/>
  <c r="F19" i="11"/>
  <c r="J21" i="11"/>
  <c r="N22" i="11"/>
  <c r="F25" i="11"/>
  <c r="C11" i="8"/>
  <c r="N11" i="7"/>
  <c r="K29" i="7"/>
  <c r="P28" i="7"/>
  <c r="H28" i="7"/>
  <c r="M27" i="7"/>
  <c r="E27" i="7"/>
  <c r="J25" i="7"/>
  <c r="O24" i="7"/>
  <c r="G24" i="7"/>
  <c r="L23" i="7"/>
  <c r="F23" i="7"/>
  <c r="M21" i="7"/>
  <c r="I21" i="7"/>
  <c r="E21" i="7"/>
  <c r="N20" i="7"/>
  <c r="J20" i="7"/>
  <c r="F20" i="7"/>
  <c r="O19" i="7"/>
  <c r="K19" i="7"/>
  <c r="G19" i="7"/>
  <c r="P31" i="7"/>
  <c r="L31" i="7"/>
  <c r="H31" i="7"/>
  <c r="D31" i="7"/>
  <c r="M17" i="7"/>
  <c r="I17" i="7"/>
  <c r="E17" i="7"/>
  <c r="F18" i="11"/>
  <c r="G11" i="7"/>
  <c r="N28" i="7"/>
  <c r="F28" i="7"/>
  <c r="H25" i="7"/>
  <c r="E24" i="7"/>
  <c r="J23" i="7"/>
  <c r="L21" i="7"/>
  <c r="H21" i="7"/>
  <c r="M20" i="7"/>
  <c r="E20" i="7"/>
  <c r="J19" i="7"/>
  <c r="F19" i="7"/>
  <c r="K31" i="7"/>
  <c r="G31" i="7"/>
  <c r="L17" i="7"/>
  <c r="N23" i="11"/>
  <c r="M1" i="7"/>
  <c r="E29" i="7"/>
  <c r="O27" i="7"/>
  <c r="D25" i="7"/>
  <c r="N23" i="7"/>
  <c r="O21" i="7"/>
  <c r="K20" i="7"/>
  <c r="G20" i="7"/>
  <c r="P19" i="7"/>
  <c r="L19" i="7"/>
  <c r="H19" i="7"/>
  <c r="M31" i="7"/>
  <c r="E31" i="7"/>
  <c r="N17" i="7"/>
  <c r="A27" i="10"/>
  <c r="E29" i="10"/>
  <c r="F21" i="13"/>
  <c r="P23" i="11"/>
  <c r="D11" i="11"/>
  <c r="E13" i="11"/>
  <c r="J14" i="11"/>
  <c r="N15" i="11"/>
  <c r="J19" i="11"/>
  <c r="N21" i="11"/>
  <c r="F23" i="11"/>
  <c r="J25" i="11"/>
  <c r="E20" i="10"/>
  <c r="E9" i="8"/>
  <c r="I29" i="7"/>
  <c r="K27" i="7"/>
  <c r="P25" i="7"/>
  <c r="M24" i="7"/>
  <c r="D23" i="7"/>
  <c r="D21" i="7"/>
  <c r="I20" i="7"/>
  <c r="N19" i="7"/>
  <c r="O31" i="7"/>
  <c r="P17" i="7"/>
  <c r="H17" i="7"/>
  <c r="P13" i="11"/>
  <c r="G27" i="7"/>
  <c r="F21" i="7"/>
  <c r="D19" i="7"/>
  <c r="J17" i="7"/>
  <c r="F32" i="10"/>
  <c r="D28" i="10"/>
  <c r="O10" i="13"/>
  <c r="P18" i="11"/>
  <c r="K1" i="11"/>
  <c r="I13" i="11"/>
  <c r="N14" i="11"/>
  <c r="F17" i="11"/>
  <c r="J18" i="11"/>
  <c r="N19" i="11"/>
  <c r="F22" i="11"/>
  <c r="J23" i="11"/>
  <c r="N25" i="11"/>
  <c r="E13" i="8"/>
  <c r="C11" i="7"/>
  <c r="O29" i="7"/>
  <c r="G29" i="7"/>
  <c r="L28" i="7"/>
  <c r="D28" i="7"/>
  <c r="I27" i="7"/>
  <c r="N25" i="7"/>
  <c r="F25" i="7"/>
  <c r="K24" i="7"/>
  <c r="P23" i="7"/>
  <c r="H23" i="7"/>
  <c r="P21" i="7"/>
  <c r="K21" i="7"/>
  <c r="G21" i="7"/>
  <c r="P20" i="7"/>
  <c r="L20" i="7"/>
  <c r="H20" i="7"/>
  <c r="D20" i="7"/>
  <c r="M19" i="7"/>
  <c r="I19" i="7"/>
  <c r="E19" i="7"/>
  <c r="N31" i="7"/>
  <c r="J31" i="7"/>
  <c r="F31" i="7"/>
  <c r="O17" i="7"/>
  <c r="K17" i="7"/>
  <c r="G17" i="7"/>
  <c r="D32" i="10"/>
  <c r="P21" i="13"/>
  <c r="H11" i="11"/>
  <c r="M13" i="11"/>
  <c r="F15" i="11"/>
  <c r="J17" i="11"/>
  <c r="N18" i="11"/>
  <c r="F21" i="11"/>
  <c r="J22" i="11"/>
  <c r="D12" i="8"/>
  <c r="M29" i="7"/>
  <c r="J28" i="7"/>
  <c r="L25" i="7"/>
  <c r="I24" i="7"/>
  <c r="G23" i="7"/>
  <c r="J21" i="7"/>
  <c r="O20" i="7"/>
  <c r="I31" i="7"/>
  <c r="F17" i="7"/>
  <c r="L15" i="13"/>
  <c r="A21" i="13"/>
  <c r="Q21" i="13"/>
</calcChain>
</file>

<file path=xl/sharedStrings.xml><?xml version="1.0" encoding="utf-8"?>
<sst xmlns="http://schemas.openxmlformats.org/spreadsheetml/2006/main" count="409" uniqueCount="308">
  <si>
    <t>Year</t>
  </si>
  <si>
    <t>Version</t>
  </si>
  <si>
    <t>Name/Desc</t>
  </si>
  <si>
    <t>Job Type</t>
  </si>
  <si>
    <t>Job Code</t>
  </si>
  <si>
    <t>FTE</t>
  </si>
  <si>
    <t>50P Salary</t>
  </si>
  <si>
    <t>Current Salary</t>
  </si>
  <si>
    <t>Merit Pd</t>
  </si>
  <si>
    <t>Merit %</t>
  </si>
  <si>
    <t>New Salary</t>
  </si>
  <si>
    <t>Start Pd</t>
  </si>
  <si>
    <t>Term/xfer Pd</t>
  </si>
  <si>
    <t>Total Cost</t>
  </si>
  <si>
    <t>Comment</t>
  </si>
  <si>
    <t>N</t>
  </si>
  <si>
    <t>[Begin Format Range]</t>
  </si>
  <si>
    <t>[End Format Range]</t>
  </si>
  <si>
    <t>1</t>
  </si>
  <si>
    <t>2</t>
  </si>
  <si>
    <t>3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</si>
  <si>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</si>
  <si>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</si>
  <si>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</si>
  <si>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</si>
  <si>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</si>
  <si>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</si>
  <si>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</si>
  <si>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</si>
  <si>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</si>
  <si>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</si>
  <si>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</si>
  <si>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</si>
  <si>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Organization</t>
  </si>
  <si>
    <t>Employee Details</t>
  </si>
  <si>
    <t>Desc</t>
  </si>
  <si>
    <t>Asc</t>
  </si>
  <si>
    <t>SortOrder</t>
  </si>
  <si>
    <t>SortBy</t>
  </si>
  <si>
    <t>YesNo</t>
  </si>
  <si>
    <t>Yes</t>
  </si>
  <si>
    <t>No</t>
  </si>
  <si>
    <t>CUBE:</t>
  </si>
  <si>
    <t>EmployeeList</t>
  </si>
  <si>
    <t>Total Expense</t>
  </si>
  <si>
    <t>Monthly Salary &amp; Bonus</t>
  </si>
  <si>
    <t>Medical Exp</t>
  </si>
  <si>
    <t>Other Benefits Exp</t>
  </si>
  <si>
    <t>FICA Exp</t>
  </si>
  <si>
    <t>Medicare Exp</t>
  </si>
  <si>
    <t>Mktg</t>
  </si>
  <si>
    <t>Prod Mgmt</t>
  </si>
  <si>
    <t>Corp Com</t>
  </si>
  <si>
    <t>Fin</t>
  </si>
  <si>
    <t>Exec</t>
  </si>
  <si>
    <t>HR</t>
  </si>
  <si>
    <t>IT</t>
  </si>
  <si>
    <t>Eng</t>
  </si>
  <si>
    <t>Ops</t>
  </si>
  <si>
    <t>Trade</t>
  </si>
  <si>
    <t>Prod Dev</t>
  </si>
  <si>
    <t>A031 AFH Business Dev Manager</t>
  </si>
  <si>
    <t>A032 Sr, AFH Account Executive</t>
  </si>
  <si>
    <t>B002 Associate Director Creative</t>
  </si>
  <si>
    <t>B003 Associate Marketing Manager</t>
  </si>
  <si>
    <t>B004 Marketing Manager Catalog</t>
  </si>
  <si>
    <t>B006 Director Consumer Direct</t>
  </si>
  <si>
    <t>B007 Marketing Director</t>
  </si>
  <si>
    <t>B008 Graphic Designer II</t>
  </si>
  <si>
    <t>B010 Print Production Traffic Mgr</t>
  </si>
  <si>
    <t>B011 Marketing Manager</t>
  </si>
  <si>
    <t>B012 Marketing Manager II</t>
  </si>
  <si>
    <t>B016 Production Artist</t>
  </si>
  <si>
    <t>B017 Public Relations Coordinator</t>
  </si>
  <si>
    <t>B018 Web Content Project Manager</t>
  </si>
  <si>
    <t>B019 Marketing Specialist I</t>
  </si>
  <si>
    <t>B020 Marketing Specialist II</t>
  </si>
  <si>
    <t>B021 Marketing Specialist II</t>
  </si>
  <si>
    <t>B022 MultiBrand Tech Prom Mgr</t>
  </si>
  <si>
    <t>B023 Communications Copy Writer</t>
  </si>
  <si>
    <t>B024 Creative Coordinator</t>
  </si>
  <si>
    <t>B025 Marketing Specialist</t>
  </si>
  <si>
    <t>B026 Catalog and Digital Asset Cord</t>
  </si>
  <si>
    <t>B027 Catalog Circulation Manager</t>
  </si>
  <si>
    <t>B028 Marketing Mgr Database</t>
  </si>
  <si>
    <t>B030 Director of Public Relations</t>
  </si>
  <si>
    <t>C001 Sr Dir, Coffee</t>
  </si>
  <si>
    <t>C002 Coffee Producer Support Coord</t>
  </si>
  <si>
    <t>C003 Coffee Product Manager</t>
  </si>
  <si>
    <t>C004 Coffee Generalist</t>
  </si>
  <si>
    <t>C005 Green Bean Buyer</t>
  </si>
  <si>
    <t>C006 Green Bean Loader</t>
  </si>
  <si>
    <t>C008 Roaster Level I</t>
  </si>
  <si>
    <t>C009 Roaster III</t>
  </si>
  <si>
    <t>C010 Roasting Manager</t>
  </si>
  <si>
    <t>C011 Roaster Green Bean Loader</t>
  </si>
  <si>
    <t>C012 Coffee Purchasing Manager</t>
  </si>
  <si>
    <t>C013 Coffee Quality Analyst</t>
  </si>
  <si>
    <t>C014 Coffee Project Manager</t>
  </si>
  <si>
    <t>C015 Coffee Planning Analyst</t>
  </si>
  <si>
    <t>C016 Coffee and Quality Manager</t>
  </si>
  <si>
    <t>C017 Roasting Supervisor</t>
  </si>
  <si>
    <t>C020 Director, Coffee Purchasing</t>
  </si>
  <si>
    <t>C021 Director, Coffee Quality</t>
  </si>
  <si>
    <t>E001 Director Social Advocacy CCD</t>
  </si>
  <si>
    <t>E002 Enterprise Vol Specialist</t>
  </si>
  <si>
    <t>E003 Environmental Affairs Manager</t>
  </si>
  <si>
    <t>E004 CSR Media Specialist</t>
  </si>
  <si>
    <t>E005 VP Corp Social Responsibility</t>
  </si>
  <si>
    <t>E006 VP Environmental Affairs</t>
  </si>
  <si>
    <t>E007 CSR Communications Specialist</t>
  </si>
  <si>
    <t>E008 Director Domestic Outreach</t>
  </si>
  <si>
    <t>E009 Enviromental Compliance Spec</t>
  </si>
  <si>
    <t>E010 Assoc Director of CSR Reprtg</t>
  </si>
  <si>
    <t>E012 CSR Administrative Assistant</t>
  </si>
  <si>
    <t>E013 Coffee Community Outreach Mgr</t>
  </si>
  <si>
    <t>F001 Payroll Supervisor</t>
  </si>
  <si>
    <t>F004 Supply Chain Fin Analyst Mgr</t>
  </si>
  <si>
    <t>F005 Treasury Manager</t>
  </si>
  <si>
    <t>F006 Accountant II (PT)</t>
  </si>
  <si>
    <t>F007 Accounting Manager</t>
  </si>
  <si>
    <t>F008 Accounts Payable Coordinator I</t>
  </si>
  <si>
    <t>F009 Accounts Payable Supervisor</t>
  </si>
  <si>
    <t>F010 Billing Specialist</t>
  </si>
  <si>
    <t>F011 Credit &amp; Collections Supv</t>
  </si>
  <si>
    <t>F012 Business Analyst Finance SME</t>
  </si>
  <si>
    <t>F013 Accounts Receivable Specialist</t>
  </si>
  <si>
    <t>F014 Controller</t>
  </si>
  <si>
    <t>F015 Credit Collections Spec</t>
  </si>
  <si>
    <t>F016 Dir Treasury</t>
  </si>
  <si>
    <t>F017 Director Financial Planning</t>
  </si>
  <si>
    <t>F018 Director Internal Auditing</t>
  </si>
  <si>
    <t>F020 Financial Analyst II</t>
  </si>
  <si>
    <t>G001 Assistant to President CEO</t>
  </si>
  <si>
    <t>G002 Secretary to the OCEO</t>
  </si>
  <si>
    <t>G003 Chief Executive Officer</t>
  </si>
  <si>
    <t>G004 Chairman of the Board</t>
  </si>
  <si>
    <t>G005 President - SCBU</t>
  </si>
  <si>
    <t>G006 VP Corp Gen Counsel</t>
  </si>
  <si>
    <t>G007 Executive Legal Secretary</t>
  </si>
  <si>
    <t>G008 VP, Strategy &amp; New Business</t>
  </si>
  <si>
    <t>G009 VP &amp; General Counsel</t>
  </si>
  <si>
    <t>G010 Senior Counsel</t>
  </si>
  <si>
    <t>G011 VP &amp; Assoc General Counsel</t>
  </si>
  <si>
    <t>G012 Paralegal, Trademark</t>
  </si>
  <si>
    <t>H001 Benefits Coordinator</t>
  </si>
  <si>
    <t>H002 Compensation Manager</t>
  </si>
  <si>
    <t>H004 Dir Continuous Learning OE</t>
  </si>
  <si>
    <t>H005 Dir, Compensation &amp; Benefits</t>
  </si>
  <si>
    <t>H006 HR Manager</t>
  </si>
  <si>
    <t>H007 HRIS Manager</t>
  </si>
  <si>
    <t>H008 Sr Dir, Human Resources</t>
  </si>
  <si>
    <t>H009 Human Resources Generalist I</t>
  </si>
  <si>
    <t>H010 Human Resources Gen II</t>
  </si>
  <si>
    <t>H012 Wellness Specialist</t>
  </si>
  <si>
    <t>H016 Training Coordinator</t>
  </si>
  <si>
    <t>H018 Learning Coordinator</t>
  </si>
  <si>
    <t>H020 Intern</t>
  </si>
  <si>
    <t>I001 Business Manager</t>
  </si>
  <si>
    <t>I003 Network Engineer</t>
  </si>
  <si>
    <t>I004 Software Developer Analyst II</t>
  </si>
  <si>
    <t>I005 Software Developer Analyst III</t>
  </si>
  <si>
    <t>I007 Systems Administrator II</t>
  </si>
  <si>
    <t>I008 Systems Architect</t>
  </si>
  <si>
    <t>I009 Systems Implementation Mgr</t>
  </si>
  <si>
    <t>I011 Technical Support Manager</t>
  </si>
  <si>
    <t>I012 Technical Support Specialist</t>
  </si>
  <si>
    <t>I013 Web Architect Developer III</t>
  </si>
  <si>
    <t>I014 Elec Data Interchange Coord</t>
  </si>
  <si>
    <t>I015 Network and Telecom Manager</t>
  </si>
  <si>
    <t>I016 Enterprise Systems Manager</t>
  </si>
  <si>
    <t>I017 Data Center Operator Spec</t>
  </si>
  <si>
    <t>I018 Web Systems Architect</t>
  </si>
  <si>
    <t>I019 Director Enterprise Apps</t>
  </si>
  <si>
    <t>I020 Systems Arch Development Mgr</t>
  </si>
  <si>
    <t>J003 Engineer Business Manager</t>
  </si>
  <si>
    <t>J008 Project Engineer II</t>
  </si>
  <si>
    <t>J009 Project Engineer I</t>
  </si>
  <si>
    <t>J011 Process Engineer I</t>
  </si>
  <si>
    <t>J012 Distribution Engineer</t>
  </si>
  <si>
    <t>J013 Automation Systems Engineer I</t>
  </si>
  <si>
    <t>J014 Packaging Equipment Engineer</t>
  </si>
  <si>
    <t>J015 Software Engineer II</t>
  </si>
  <si>
    <t>J019 Plant Engineering Manager</t>
  </si>
  <si>
    <t>J020 Industrial Engineer l</t>
  </si>
  <si>
    <t>J021 Industrial Engineer ll</t>
  </si>
  <si>
    <t>J022 Automation System Engineer II</t>
  </si>
  <si>
    <t>J023 Coffee Processing Engineer Mgr</t>
  </si>
  <si>
    <t>J024 Equipment Engineer Cartoning</t>
  </si>
  <si>
    <t>J025 Equipment Engineer Packaging</t>
  </si>
  <si>
    <t>J026 Automation Controls Engineer</t>
  </si>
  <si>
    <t>J027 Automation Controls Manager</t>
  </si>
  <si>
    <t>J029 Dir, Equipment Engineering</t>
  </si>
  <si>
    <t>J030 Facilities Engineering Manager</t>
  </si>
  <si>
    <t>J031 Project Financial Coordinator</t>
  </si>
  <si>
    <t>J032 Director, Engineering</t>
  </si>
  <si>
    <t>L001 Buyer I</t>
  </si>
  <si>
    <t>L002 Buyer II</t>
  </si>
  <si>
    <t>L003 Sr Dir, Corporate Quality</t>
  </si>
  <si>
    <t>L005 Materials Analyst</t>
  </si>
  <si>
    <t>L007 Print Production Buyer</t>
  </si>
  <si>
    <t>L008 Print Production Manager</t>
  </si>
  <si>
    <t>L009 FTO Buyer</t>
  </si>
  <si>
    <t>L010 Purchasing Manager</t>
  </si>
  <si>
    <t>L011 Transportation Planner</t>
  </si>
  <si>
    <t>L012 Quality Documentation Spec</t>
  </si>
  <si>
    <t>L013 Operations Project Manager</t>
  </si>
  <si>
    <t>L014 Multi Site Qlty Program Mgr</t>
  </si>
  <si>
    <t>L015 Purchasing SME Buyer II</t>
  </si>
  <si>
    <t>L016 Quality Doc Spec Manager</t>
  </si>
  <si>
    <t>L017 Inventory Transaction Analyst</t>
  </si>
  <si>
    <t>L018 Inventory Setup Specialist</t>
  </si>
  <si>
    <t>L019 Director of Quality</t>
  </si>
  <si>
    <t>L020 Director of Purchasing</t>
  </si>
  <si>
    <t>T001 Business Process Architect</t>
  </si>
  <si>
    <t>T004 Sr Dir, Sales Ops &amp; Trade Mktg</t>
  </si>
  <si>
    <t>T005 Busn Intelligence Analyst III</t>
  </si>
  <si>
    <t>T006 Trade Promotion App Analyst</t>
  </si>
  <si>
    <t>T007 Demand Planning Manager</t>
  </si>
  <si>
    <t>T008 Trade Marketing Manager</t>
  </si>
  <si>
    <t>T009 Trade Marketing Analyst I</t>
  </si>
  <si>
    <t>T010 Trade Marketing Analyst II</t>
  </si>
  <si>
    <t>T011 Sales Forcst and Bdgt Anly II</t>
  </si>
  <si>
    <t>T012 CRM Application Analyst II</t>
  </si>
  <si>
    <t>T013 Contract Administrator</t>
  </si>
  <si>
    <t>T014 Category Management Manager</t>
  </si>
  <si>
    <t>Z001 Product Development Mgr</t>
  </si>
  <si>
    <t>Z002 VP Business Development</t>
  </si>
  <si>
    <t>Z003 VP Product and Development</t>
  </si>
  <si>
    <t>Z004 Product Development Technician</t>
  </si>
  <si>
    <t>Z005 Product Developer</t>
  </si>
  <si>
    <t>Z006 Product Development Manager</t>
  </si>
  <si>
    <t>Z007 Process Development Scientist</t>
  </si>
  <si>
    <t>Z008 Product Developer II</t>
  </si>
  <si>
    <t>Z009 Packaging Dev Engineer II</t>
  </si>
  <si>
    <t>Z010 Process Dev Engineer I</t>
  </si>
  <si>
    <t>Z011 Technology Dev Engineer I</t>
  </si>
  <si>
    <t>Z012 Process Dev Team Leader</t>
  </si>
  <si>
    <t>Z013 Research &amp; Development Manager</t>
  </si>
  <si>
    <t>Z014 Process Development Technician</t>
  </si>
  <si>
    <t>Z015 Assoc Dir, New Product Develop</t>
  </si>
  <si>
    <t>Z016 Dir, Process &amp; Package Develop</t>
  </si>
  <si>
    <t>Z017 Sensory Science Technician</t>
  </si>
  <si>
    <t>Z018 Packaging Dev Engineer I</t>
  </si>
  <si>
    <t>4</t>
  </si>
  <si>
    <t>5</t>
  </si>
  <si>
    <t>6</t>
  </si>
  <si>
    <t>7</t>
  </si>
  <si>
    <t>8</t>
  </si>
  <si>
    <t>9</t>
  </si>
  <si>
    <t>10</t>
  </si>
  <si>
    <t xml:space="preserve">Merit Adj % </t>
  </si>
  <si>
    <t>Input Validation</t>
  </si>
  <si>
    <t>Merit</t>
  </si>
  <si>
    <t>A030 Dir, AFH Business Development</t>
  </si>
  <si>
    <t>F</t>
  </si>
  <si>
    <t>M</t>
  </si>
  <si>
    <t>A018 Vice President of Sales</t>
  </si>
  <si>
    <t>A019 Vice President In Home Sales</t>
  </si>
  <si>
    <t>A023 Hospitality Sales Manger</t>
  </si>
  <si>
    <t>A024 Key Account Specialist</t>
  </si>
  <si>
    <t>A025 In Home Sales Oper Reg Mgr</t>
  </si>
  <si>
    <t>Start</t>
  </si>
  <si>
    <t>Pd</t>
  </si>
  <si>
    <t>Salary</t>
  </si>
  <si>
    <t>Current</t>
  </si>
  <si>
    <t>%</t>
  </si>
  <si>
    <t>Adj %</t>
  </si>
  <si>
    <t>New</t>
  </si>
  <si>
    <t>Term</t>
  </si>
  <si>
    <t>xfer</t>
  </si>
  <si>
    <t>Term Pd</t>
  </si>
  <si>
    <t>Medicare</t>
  </si>
  <si>
    <t>FICA</t>
  </si>
  <si>
    <t>FICA Limit</t>
  </si>
  <si>
    <t>Medical</t>
  </si>
  <si>
    <t>Other Benefits Rate</t>
  </si>
  <si>
    <t>Bonus %</t>
  </si>
  <si>
    <t>D</t>
  </si>
  <si>
    <t>Asmpt</t>
  </si>
  <si>
    <t>Job Related Compensation Assumptions</t>
  </si>
  <si>
    <t>A003 Acct Mgr</t>
  </si>
  <si>
    <t>A004 Sales Mgr</t>
  </si>
  <si>
    <t>A006 Reg Mgr</t>
  </si>
  <si>
    <t>A007 Reg Dir</t>
  </si>
  <si>
    <t>A008 Reg VP</t>
  </si>
  <si>
    <t>A009 Sales VP</t>
  </si>
  <si>
    <t>Employee Summary</t>
  </si>
  <si>
    <t>Salary Assumption</t>
  </si>
  <si>
    <t>Total</t>
  </si>
  <si>
    <t>Y1</t>
  </si>
  <si>
    <t>Y2</t>
  </si>
  <si>
    <t>Y3</t>
  </si>
  <si>
    <t>At Risk</t>
  </si>
  <si>
    <t>Score</t>
  </si>
  <si>
    <t>GREY</t>
  </si>
  <si>
    <t>test</t>
  </si>
  <si>
    <t>Merit Adj%  is available- and will be capped at an additional</t>
  </si>
  <si>
    <t>3% to address employee retention issue for those "at risk"</t>
  </si>
  <si>
    <t>C004 PM Anly</t>
  </si>
  <si>
    <t>C005 PM Anly II</t>
  </si>
  <si>
    <t>C006 Prod Mgr</t>
  </si>
  <si>
    <t>C008 Proj Mgr</t>
  </si>
  <si>
    <t>C009 PM Dir</t>
  </si>
  <si>
    <t>6000 Salary</t>
  </si>
  <si>
    <t>6005 Bonus</t>
  </si>
  <si>
    <t>6015 Employer Taxes</t>
  </si>
  <si>
    <t>6010 Benefits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</si>
</sst>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&quot;- &quot;@"/>
    <numFmt numFmtId="165" formatCode="_(* #,##0_);_(* \(#,##0\);_(* &quot; &quot;??_);_(@_)"/>
    <numFmt numFmtId="166" formatCode="_(* #,##0_);_(* \(#,##0\);_(* &quot;-&quot;??_);_(@_)"/>
    <numFmt numFmtId="167" formatCode="0.0\ &quot;%&quot;"/>
    <numFmt numFmtId="168" formatCode="_(* #,##0.0_);_(* \(#,##0.0\);_(* &quot;-&quot;??_);_(@_)"/>
    <numFmt numFmtId="169" formatCode="0.0"/>
    <numFmt numFmtId="170" formatCode="#,##0.0\%"/>
    <numFmt numFmtId="171" formatCode="0.0%"/>
    <numFmt numFmtId="172" formatCode="_(* #,##0,_);_(* \(#,##0,\);_(* &quot;-&quot;??_);_(@_)"/>
    <numFmt numFmtId="173" formatCode="0.0&quot;%&quot;"/>
  </numFmts>
  <fonts count="4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sz val="11"/>
      <color indexed="21"/>
      <name val="Calibri"/>
      <family val="2"/>
      <scheme val="minor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indexed="8"/>
      <name val="Arial"/>
      <family val="2"/>
    </font>
    <font>
      <sz val="9"/>
      <color indexed="9"/>
      <name val="Arial"/>
      <family val="2"/>
    </font>
    <font>
      <sz val="11"/>
      <color theme="0"/>
      <name val="Calibri"/>
      <family val="2"/>
    </font>
    <font>
      <b/>
      <sz val="12"/>
      <color theme="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9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color theme="0"/>
      <name val="Arial"/>
      <family val="2"/>
    </font>
    <font>
      <sz val="10"/>
      <color indexed="8"/>
      <name val="Tahoma"/>
      <family val="2"/>
    </font>
    <font>
      <sz val="14"/>
      <color indexed="63"/>
      <name val="Calibri"/>
      <family val="2"/>
    </font>
    <font>
      <b/>
      <sz val="12"/>
      <color theme="0"/>
      <name val="Calibri"/>
      <family val="2"/>
    </font>
    <font>
      <sz val="11"/>
      <color indexed="44"/>
      <name val="Calibri"/>
      <family val="2"/>
    </font>
    <font>
      <sz val="10"/>
      <color indexed="8"/>
      <name val="Calibri"/>
      <family val="2"/>
    </font>
    <font>
      <b/>
      <sz val="9"/>
      <name val="Calibri"/>
      <family val="2"/>
    </font>
    <font>
      <b/>
      <sz val="11"/>
      <color indexed="9"/>
      <name val="Calibri"/>
      <family val="2"/>
    </font>
    <font>
      <sz val="8"/>
      <color theme="0"/>
      <name val="Arial"/>
      <family val="2"/>
    </font>
    <font>
      <b/>
      <sz val="9"/>
      <color theme="0" tint="-0.499984740745262"/>
      <name val="Arial"/>
      <family val="2"/>
    </font>
    <font>
      <b/>
      <sz val="9"/>
      <color indexed="9"/>
      <name val="Arial"/>
      <family val="2"/>
    </font>
    <font>
      <i/>
      <sz val="9"/>
      <color rgb="FF0296DF"/>
      <name val="Arial"/>
      <family val="2"/>
    </font>
    <font>
      <b/>
      <sz val="9"/>
      <color theme="0" tint="-4.9989318521683403E-2"/>
      <name val="Arial"/>
      <family val="2"/>
    </font>
    <font>
      <b/>
      <sz val="9"/>
      <color theme="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indexed="12"/>
      <name val="Calibri"/>
      <family val="2"/>
      <scheme val="minor"/>
    </font>
    <font>
      <b/>
      <sz val="11"/>
      <color rgb="FF329664"/>
      <name val="Calibri"/>
      <family val="2"/>
      <scheme val="minor"/>
    </font>
    <font>
      <b/>
      <sz val="11"/>
      <color rgb="FF0000C0"/>
      <name val="Calibri"/>
      <family val="2"/>
      <scheme val="minor"/>
    </font>
    <font>
      <b/>
      <sz val="9"/>
      <color rgb="FF4B0082"/>
      <name val="Calibri"/>
      <family val="2"/>
      <scheme val="minor"/>
    </font>
    <font>
      <b/>
      <sz val="9"/>
      <color rgb="FF0000FF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16365C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8"/>
      </patternFill>
    </fill>
    <fill>
      <patternFill patternType="solid">
        <fgColor theme="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E5F2FF"/>
        <bgColor indexed="64"/>
      </patternFill>
    </fill>
    <fill>
      <patternFill patternType="solid">
        <fgColor rgb="FFFFFACD"/>
        <bgColor indexed="64"/>
      </patternFill>
    </fill>
    <fill>
      <patternFill patternType="lightTrellis">
        <fgColor rgb="FFAFAFAF"/>
        <bgColor rgb="FFEBEBEB"/>
      </patternFill>
    </fill>
    <fill>
      <patternFill patternType="solid">
        <fgColor rgb="FFEBEBEB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rgb="FFADDBE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ck">
        <color theme="3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ck">
        <color rgb="FF608DAD"/>
      </bottom>
      <diagonal/>
    </border>
  </borders>
  <cellStyleXfs count="59">
    <xf numFmtId="0" fontId="0" fillId="0" borderId="0"/>
    <xf numFmtId="43" fontId="1" fillId="0" borderId="0" applyFont="0" applyFill="0" applyBorder="0" applyAlignment="0" applyProtection="0"/>
    <xf numFmtId="0" fontId="4" fillId="2" borderId="0" applyNumberFormat="0" applyBorder="0" applyAlignment="0" applyProtection="0"/>
    <xf numFmtId="9" fontId="1" fillId="0" borderId="0" applyFont="0" applyFill="0" applyBorder="0" applyAlignment="0" applyProtection="0"/>
    <xf numFmtId="0" fontId="34" fillId="12" borderId="1">
      <alignment horizontal="left" vertical="center"/>
    </xf>
    <xf numFmtId="0" fontId="35" fillId="13" borderId="1">
      <alignment horizontal="left" vertical="center"/>
    </xf>
    <xf numFmtId="0" fontId="35" fillId="14" borderId="1">
      <alignment horizontal="left" vertical="center"/>
    </xf>
    <xf numFmtId="0" fontId="36" fillId="12" borderId="1">
      <alignment horizontal="center" vertical="center"/>
    </xf>
    <xf numFmtId="0" fontId="34" fillId="12" borderId="1">
      <alignment horizontal="center" vertical="center"/>
    </xf>
    <xf numFmtId="0" fontId="35" fillId="13" borderId="1">
      <alignment horizontal="center" vertical="center"/>
    </xf>
    <xf numFmtId="0" fontId="35" fillId="14" borderId="1">
      <alignment horizontal="center" vertical="center"/>
    </xf>
    <xf numFmtId="0" fontId="36" fillId="12" borderId="1">
      <alignment horizontal="center" vertical="center"/>
    </xf>
    <xf numFmtId="0" fontId="37" fillId="0" borderId="1">
      <alignment horizontal="right" vertical="center"/>
    </xf>
    <xf numFmtId="0" fontId="37" fillId="15" borderId="1">
      <alignment horizontal="right" vertical="center"/>
    </xf>
    <xf numFmtId="0" fontId="37" fillId="0" borderId="1">
      <alignment horizontal="center" vertical="center"/>
    </xf>
    <xf numFmtId="0" fontId="36" fillId="13" borderId="1"/>
    <xf numFmtId="0" fontId="36" fillId="0" borderId="1">
      <alignment horizontal="center" vertical="center" wrapText="1"/>
    </xf>
    <xf numFmtId="0" fontId="36" fillId="14" borderId="1"/>
    <xf numFmtId="0" fontId="34" fillId="0" borderId="1">
      <alignment horizontal="left" vertical="center"/>
    </xf>
    <xf numFmtId="0" fontId="34" fillId="0" borderId="1">
      <alignment horizontal="left" vertical="top"/>
    </xf>
    <xf numFmtId="0" fontId="34" fillId="12" borderId="1">
      <alignment horizontal="center" vertical="center"/>
    </xf>
    <xf numFmtId="0" fontId="34" fillId="12" borderId="1">
      <alignment horizontal="left" vertical="center"/>
    </xf>
    <xf numFmtId="0" fontId="37" fillId="0" borderId="1">
      <alignment horizontal="right" vertical="center"/>
    </xf>
    <xf numFmtId="0" fontId="37" fillId="0" borderId="1">
      <alignment horizontal="right" vertical="center"/>
    </xf>
    <xf numFmtId="0" fontId="38" fillId="12" borderId="1">
      <alignment horizontal="left" vertical="center" indent="1"/>
    </xf>
    <xf numFmtId="0" fontId="34" fillId="16" borderId="1"/>
    <xf numFmtId="0" fontId="39" fillId="0" borderId="1"/>
    <xf numFmtId="0" fontId="40" fillId="0" borderId="1"/>
    <xf numFmtId="0" fontId="37" fillId="17" borderId="1"/>
    <xf numFmtId="0" fontId="37" fillId="18" borderId="1"/>
    <xf numFmtId="0" fontId="41" fillId="0" borderId="0"/>
    <xf numFmtId="0" fontId="42" fillId="0" borderId="0"/>
    <xf numFmtId="0" fontId="34" fillId="19" borderId="0" applyNumberFormat="0" applyFont="0" applyBorder="0" applyAlignment="0" applyProtection="0"/>
    <xf numFmtId="0" fontId="34" fillId="0" borderId="0" applyNumberFormat="0" applyFont="0" applyFill="0" applyBorder="0" applyAlignment="0" applyProtection="0"/>
    <xf numFmtId="0" fontId="34" fillId="20" borderId="0" applyNumberFormat="0" applyFont="0" applyBorder="0" applyAlignment="0" applyProtection="0"/>
    <xf numFmtId="0" fontId="34" fillId="19" borderId="0" applyNumberFormat="0" applyFont="0" applyBorder="0" applyAlignment="0" applyProtection="0"/>
    <xf numFmtId="0" fontId="34" fillId="19" borderId="0" applyNumberFormat="0" applyFont="0" applyBorder="0" applyAlignment="0" applyProtection="0"/>
    <xf numFmtId="0" fontId="34" fillId="19" borderId="0" applyNumberFormat="0" applyFont="0" applyBorder="0" applyAlignment="0" applyProtection="0"/>
    <xf numFmtId="0" fontId="34" fillId="19" borderId="0" applyNumberFormat="0" applyFont="0" applyBorder="0" applyAlignment="0" applyProtection="0"/>
    <xf numFmtId="0" fontId="34" fillId="19" borderId="0" applyNumberFormat="0" applyFont="0" applyBorder="0" applyAlignment="0" applyProtection="0"/>
    <xf numFmtId="0" fontId="34" fillId="19" borderId="0" applyNumberFormat="0" applyFont="0" applyBorder="0" applyAlignment="0" applyProtection="0"/>
    <xf numFmtId="0" fontId="34" fillId="0" borderId="0" applyNumberFormat="0" applyFont="0" applyFill="0" applyBorder="0" applyAlignment="0" applyProtection="0"/>
    <xf numFmtId="0" fontId="34" fillId="20" borderId="0" applyNumberFormat="0" applyFont="0" applyBorder="0" applyAlignment="0" applyProtection="0"/>
    <xf numFmtId="0" fontId="34" fillId="19" borderId="0" applyNumberFormat="0" applyFont="0" applyBorder="0" applyAlignment="0" applyProtection="0"/>
    <xf numFmtId="0" fontId="34" fillId="19" borderId="0" applyNumberFormat="0" applyFont="0" applyBorder="0" applyAlignment="0" applyProtection="0"/>
    <xf numFmtId="0" fontId="34" fillId="19" borderId="0" applyNumberFormat="0" applyFont="0" applyBorder="0" applyAlignment="0" applyProtection="0"/>
    <xf numFmtId="0" fontId="34" fillId="19" borderId="0" applyNumberFormat="0" applyFont="0" applyBorder="0" applyAlignment="0" applyProtection="0"/>
    <xf numFmtId="0" fontId="34" fillId="19" borderId="0" applyNumberFormat="0" applyFont="0" applyBorder="0" applyAlignment="0" applyProtection="0"/>
    <xf numFmtId="0" fontId="34" fillId="0" borderId="0" applyNumberFormat="0" applyFont="0" applyFill="0" applyBorder="0" applyAlignment="0" applyProtection="0"/>
    <xf numFmtId="0" fontId="34" fillId="0" borderId="0" applyNumberFormat="0" applyFont="0" applyFill="0" applyBorder="0" applyAlignment="0" applyProtection="0"/>
    <xf numFmtId="0" fontId="34" fillId="0" borderId="0" applyNumberFormat="0" applyFont="0" applyFill="0" applyBorder="0" applyAlignment="0" applyProtection="0"/>
    <xf numFmtId="0" fontId="34" fillId="0" borderId="0" applyNumberFormat="0" applyFont="0" applyFill="0" applyBorder="0" applyAlignment="0" applyProtection="0"/>
    <xf numFmtId="0" fontId="34" fillId="0" borderId="0" applyNumberFormat="0" applyFont="0" applyFill="0" applyBorder="0" applyAlignment="0" applyProtection="0"/>
    <xf numFmtId="0" fontId="34" fillId="0" borderId="0" applyNumberFormat="0" applyFont="0" applyFill="0" applyBorder="0" applyAlignment="0" applyProtection="0"/>
    <xf numFmtId="0" fontId="34" fillId="0" borderId="0" applyNumberFormat="0" applyFont="0" applyFill="0" applyBorder="0" applyAlignment="0" applyProtection="0"/>
    <xf numFmtId="0" fontId="34" fillId="0" borderId="0" applyNumberFormat="0" applyFont="0" applyFill="0" applyBorder="0" applyAlignment="0" applyProtection="0"/>
    <xf numFmtId="0" fontId="34" fillId="0" borderId="0" applyNumberFormat="0" applyFont="0" applyFill="0" applyBorder="0" applyAlignment="0" applyProtection="0"/>
    <xf numFmtId="0" fontId="34" fillId="0" borderId="0" applyNumberFormat="0" applyFont="0" applyFill="0" applyBorder="0" applyAlignment="0" applyProtection="0"/>
    <xf numFmtId="0" fontId="35" fillId="0" borderId="0" applyNumberFormat="0" applyFill="0" applyBorder="0" applyAlignment="0" applyProtection="0"/>
  </cellStyleXfs>
  <cellXfs count="157">
    <xf numFmtId="0" fontId="0" fillId="0" borderId="0" xfId="0"/>
    <xf numFmtId="0" fontId="2" fillId="0" borderId="0" xfId="0" applyFont="1"/>
    <xf numFmtId="49" fontId="5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0" xfId="0" applyFont="1" applyFill="1" applyBorder="1"/>
    <xf numFmtId="0" fontId="8" fillId="0" borderId="2" xfId="0" applyFont="1" applyFill="1" applyBorder="1"/>
    <xf numFmtId="0" fontId="6" fillId="0" borderId="0" xfId="0" applyFont="1" applyFill="1" applyAlignment="1">
      <alignment vertical="center"/>
    </xf>
    <xf numFmtId="0" fontId="6" fillId="0" borderId="0" xfId="0" applyFont="1" applyFill="1"/>
    <xf numFmtId="2" fontId="5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49" fontId="7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8" fillId="0" borderId="0" xfId="0" quotePrefix="1" applyFont="1" applyFill="1"/>
    <xf numFmtId="0" fontId="11" fillId="4" borderId="0" xfId="0" applyFont="1" applyFill="1" applyBorder="1"/>
    <xf numFmtId="0" fontId="11" fillId="0" borderId="0" xfId="0" applyFont="1" applyFill="1" applyBorder="1"/>
    <xf numFmtId="0" fontId="12" fillId="4" borderId="0" xfId="0" applyFont="1" applyFill="1" applyBorder="1"/>
    <xf numFmtId="49" fontId="5" fillId="3" borderId="6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1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49" fontId="15" fillId="0" borderId="0" xfId="0" applyNumberFormat="1" applyFont="1" applyFill="1" applyBorder="1" applyAlignment="1">
      <alignment horizontal="left"/>
    </xf>
    <xf numFmtId="166" fontId="14" fillId="0" borderId="0" xfId="1" applyNumberFormat="1" applyFont="1" applyFill="1" applyBorder="1"/>
    <xf numFmtId="49" fontId="14" fillId="0" borderId="0" xfId="0" applyNumberFormat="1" applyFont="1" applyFill="1" applyBorder="1" applyAlignment="1">
      <alignment horizontal="left" indent="2"/>
    </xf>
    <xf numFmtId="49" fontId="14" fillId="0" borderId="8" xfId="0" applyNumberFormat="1" applyFont="1" applyFill="1" applyBorder="1" applyAlignment="1">
      <alignment horizontal="left" indent="2"/>
    </xf>
    <xf numFmtId="170" fontId="6" fillId="0" borderId="0" xfId="0" applyNumberFormat="1" applyFont="1" applyFill="1" applyBorder="1"/>
    <xf numFmtId="49" fontId="7" fillId="0" borderId="0" xfId="0" applyNumberFormat="1" applyFont="1" applyFill="1" applyBorder="1" applyAlignment="1">
      <alignment horizontal="left" indent="1"/>
    </xf>
    <xf numFmtId="49" fontId="13" fillId="0" borderId="0" xfId="0" applyNumberFormat="1" applyFont="1" applyFill="1" applyBorder="1" applyAlignment="1">
      <alignment horizontal="left" indent="1"/>
    </xf>
    <xf numFmtId="0" fontId="18" fillId="0" borderId="0" xfId="0" applyFont="1" applyFill="1"/>
    <xf numFmtId="164" fontId="13" fillId="0" borderId="13" xfId="0" applyNumberFormat="1" applyFont="1" applyFill="1" applyBorder="1" applyAlignment="1">
      <alignment horizontal="left" vertical="center"/>
    </xf>
    <xf numFmtId="49" fontId="14" fillId="0" borderId="13" xfId="0" applyNumberFormat="1" applyFont="1" applyFill="1" applyBorder="1" applyAlignment="1">
      <alignment horizontal="left" indent="2"/>
    </xf>
    <xf numFmtId="0" fontId="18" fillId="0" borderId="0" xfId="0" applyFont="1" applyFill="1" applyAlignment="1">
      <alignment vertical="center"/>
    </xf>
    <xf numFmtId="49" fontId="14" fillId="0" borderId="0" xfId="0" applyNumberFormat="1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18" fillId="0" borderId="0" xfId="0" applyFont="1" applyFill="1" applyBorder="1"/>
    <xf numFmtId="0" fontId="19" fillId="0" borderId="0" xfId="0" applyFont="1" applyFill="1" applyAlignment="1">
      <alignment vertical="center"/>
    </xf>
    <xf numFmtId="49" fontId="13" fillId="0" borderId="8" xfId="0" applyNumberFormat="1" applyFont="1" applyFill="1" applyBorder="1" applyAlignment="1">
      <alignment horizontal="left" vertical="center"/>
    </xf>
    <xf numFmtId="49" fontId="13" fillId="0" borderId="13" xfId="0" applyNumberFormat="1" applyFont="1" applyFill="1" applyBorder="1" applyAlignment="1">
      <alignment horizontal="left" vertical="center"/>
    </xf>
    <xf numFmtId="166" fontId="13" fillId="0" borderId="13" xfId="1" applyNumberFormat="1" applyFont="1" applyFill="1" applyBorder="1" applyAlignment="1">
      <alignment vertical="center"/>
    </xf>
    <xf numFmtId="0" fontId="19" fillId="0" borderId="0" xfId="0" applyFont="1" applyFill="1"/>
    <xf numFmtId="0" fontId="7" fillId="0" borderId="0" xfId="0" applyFont="1" applyFill="1"/>
    <xf numFmtId="171" fontId="3" fillId="0" borderId="0" xfId="3" applyNumberFormat="1" applyFont="1" applyFill="1" applyBorder="1"/>
    <xf numFmtId="0" fontId="16" fillId="0" borderId="0" xfId="0" applyFont="1"/>
    <xf numFmtId="166" fontId="14" fillId="0" borderId="0" xfId="1" applyNumberFormat="1" applyFont="1" applyFill="1" applyBorder="1" applyAlignment="1">
      <alignment horizontal="center"/>
    </xf>
    <xf numFmtId="0" fontId="17" fillId="0" borderId="0" xfId="0" applyFont="1"/>
    <xf numFmtId="0" fontId="0" fillId="6" borderId="0" xfId="0" applyFill="1" applyBorder="1"/>
    <xf numFmtId="0" fontId="21" fillId="0" borderId="0" xfId="0" quotePrefix="1" applyFont="1" applyFill="1" applyAlignment="1">
      <alignment vertical="center"/>
    </xf>
    <xf numFmtId="0" fontId="0" fillId="0" borderId="0" xfId="0" applyFill="1"/>
    <xf numFmtId="0" fontId="0" fillId="0" borderId="2" xfId="0" applyFill="1" applyBorder="1"/>
    <xf numFmtId="0" fontId="22" fillId="0" borderId="0" xfId="0" applyFont="1" applyFill="1" applyBorder="1" applyAlignment="1">
      <alignment vertical="center"/>
    </xf>
    <xf numFmtId="0" fontId="23" fillId="8" borderId="0" xfId="0" applyFont="1" applyFill="1" applyBorder="1" applyAlignment="1">
      <alignment vertical="center"/>
    </xf>
    <xf numFmtId="0" fontId="0" fillId="0" borderId="0" xfId="0" applyBorder="1"/>
    <xf numFmtId="0" fontId="25" fillId="0" borderId="0" xfId="0" applyFont="1" applyAlignment="1">
      <alignment vertical="center"/>
    </xf>
    <xf numFmtId="0" fontId="25" fillId="0" borderId="0" xfId="0" applyFont="1"/>
    <xf numFmtId="49" fontId="26" fillId="9" borderId="3" xfId="0" applyNumberFormat="1" applyFont="1" applyFill="1" applyBorder="1" applyAlignment="1">
      <alignment horizontal="center" vertical="center"/>
    </xf>
    <xf numFmtId="0" fontId="27" fillId="10" borderId="0" xfId="0" applyFont="1" applyFill="1" applyAlignment="1">
      <alignment horizontal="center"/>
    </xf>
    <xf numFmtId="0" fontId="27" fillId="10" borderId="0" xfId="0" applyFont="1" applyFill="1" applyAlignment="1">
      <alignment horizontal="center" vertical="top" wrapText="1"/>
    </xf>
    <xf numFmtId="0" fontId="6" fillId="0" borderId="0" xfId="0" applyFont="1"/>
    <xf numFmtId="0" fontId="0" fillId="0" borderId="0" xfId="0" applyAlignment="1">
      <alignment horizont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center"/>
    </xf>
    <xf numFmtId="166" fontId="14" fillId="0" borderId="0" xfId="1" applyNumberFormat="1" applyFont="1" applyFill="1" applyBorder="1" applyAlignment="1">
      <alignment horizontal="center" vertical="center"/>
    </xf>
    <xf numFmtId="165" fontId="13" fillId="0" borderId="0" xfId="1" applyNumberFormat="1" applyFont="1" applyFill="1" applyBorder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vertical="center" indent="1"/>
    </xf>
    <xf numFmtId="49" fontId="17" fillId="0" borderId="0" xfId="0" applyNumberFormat="1" applyFont="1" applyFill="1" applyBorder="1" applyAlignment="1">
      <alignment horizontal="left" vertical="center"/>
    </xf>
    <xf numFmtId="49" fontId="28" fillId="7" borderId="0" xfId="0" applyNumberFormat="1" applyFont="1" applyFill="1" applyBorder="1" applyAlignment="1">
      <alignment horizontal="left" vertical="center" indent="1"/>
    </xf>
    <xf numFmtId="0" fontId="28" fillId="0" borderId="0" xfId="0" applyFont="1"/>
    <xf numFmtId="0" fontId="20" fillId="0" borderId="0" xfId="0" applyFont="1"/>
    <xf numFmtId="0" fontId="28" fillId="7" borderId="0" xfId="0" applyFont="1" applyFill="1"/>
    <xf numFmtId="164" fontId="17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vertical="center"/>
    </xf>
    <xf numFmtId="0" fontId="24" fillId="0" borderId="0" xfId="0" applyFont="1" applyFill="1" applyBorder="1"/>
    <xf numFmtId="0" fontId="24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horizontal="center" vertical="center"/>
    </xf>
    <xf numFmtId="2" fontId="29" fillId="0" borderId="0" xfId="0" applyNumberFormat="1" applyFont="1" applyFill="1" applyBorder="1" applyAlignment="1">
      <alignment horizontal="center" vertical="center"/>
    </xf>
    <xf numFmtId="169" fontId="29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left" indent="2"/>
    </xf>
    <xf numFmtId="49" fontId="5" fillId="0" borderId="0" xfId="0" applyNumberFormat="1" applyFont="1" applyFill="1" applyBorder="1" applyAlignment="1">
      <alignment horizontal="left" indent="1"/>
    </xf>
    <xf numFmtId="164" fontId="5" fillId="0" borderId="8" xfId="0" applyNumberFormat="1" applyFont="1" applyFill="1" applyBorder="1" applyAlignment="1">
      <alignment horizontal="left" vertical="center"/>
    </xf>
    <xf numFmtId="168" fontId="7" fillId="0" borderId="0" xfId="1" applyNumberFormat="1" applyFont="1" applyFill="1" applyBorder="1"/>
    <xf numFmtId="166" fontId="7" fillId="0" borderId="0" xfId="1" applyNumberFormat="1" applyFont="1" applyFill="1" applyBorder="1"/>
    <xf numFmtId="166" fontId="7" fillId="0" borderId="13" xfId="1" applyNumberFormat="1" applyFont="1" applyFill="1" applyBorder="1" applyAlignment="1">
      <alignment vertical="center"/>
    </xf>
    <xf numFmtId="166" fontId="7" fillId="0" borderId="8" xfId="1" applyNumberFormat="1" applyFont="1" applyFill="1" applyBorder="1" applyAlignment="1">
      <alignment vertical="center"/>
    </xf>
    <xf numFmtId="168" fontId="5" fillId="0" borderId="0" xfId="1" applyNumberFormat="1" applyFont="1" applyFill="1" applyBorder="1"/>
    <xf numFmtId="166" fontId="5" fillId="0" borderId="0" xfId="1" applyNumberFormat="1" applyFont="1" applyFill="1" applyBorder="1"/>
    <xf numFmtId="166" fontId="5" fillId="0" borderId="13" xfId="1" applyNumberFormat="1" applyFont="1" applyFill="1" applyBorder="1" applyAlignment="1">
      <alignment vertical="center"/>
    </xf>
    <xf numFmtId="166" fontId="5" fillId="0" borderId="8" xfId="1" applyNumberFormat="1" applyFont="1" applyFill="1" applyBorder="1" applyAlignment="1">
      <alignment vertical="center"/>
    </xf>
    <xf numFmtId="49" fontId="5" fillId="3" borderId="0" xfId="0" applyNumberFormat="1" applyFont="1" applyFill="1" applyBorder="1" applyAlignment="1">
      <alignment horizontal="left" indent="1"/>
    </xf>
    <xf numFmtId="49" fontId="30" fillId="3" borderId="0" xfId="0" applyNumberFormat="1" applyFont="1" applyFill="1" applyBorder="1" applyAlignment="1">
      <alignment horizontal="left"/>
    </xf>
    <xf numFmtId="164" fontId="5" fillId="3" borderId="13" xfId="0" applyNumberFormat="1" applyFont="1" applyFill="1" applyBorder="1" applyAlignment="1">
      <alignment horizontal="left" vertical="center"/>
    </xf>
    <xf numFmtId="49" fontId="7" fillId="3" borderId="0" xfId="0" applyNumberFormat="1" applyFont="1" applyFill="1" applyBorder="1" applyAlignment="1">
      <alignment horizontal="left" indent="2"/>
    </xf>
    <xf numFmtId="49" fontId="15" fillId="3" borderId="0" xfId="0" applyNumberFormat="1" applyFont="1" applyFill="1" applyBorder="1" applyAlignment="1">
      <alignment horizontal="left"/>
    </xf>
    <xf numFmtId="164" fontId="5" fillId="3" borderId="8" xfId="0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indent="3"/>
    </xf>
    <xf numFmtId="49" fontId="7" fillId="3" borderId="0" xfId="0" applyNumberFormat="1" applyFont="1" applyFill="1" applyBorder="1" applyAlignment="1">
      <alignment horizontal="left" indent="3"/>
    </xf>
    <xf numFmtId="49" fontId="7" fillId="3" borderId="0" xfId="0" applyNumberFormat="1" applyFont="1" applyFill="1" applyBorder="1" applyAlignment="1">
      <alignment horizontal="left"/>
    </xf>
    <xf numFmtId="170" fontId="6" fillId="11" borderId="0" xfId="0" applyNumberFormat="1" applyFont="1" applyFill="1" applyBorder="1"/>
    <xf numFmtId="0" fontId="31" fillId="0" borderId="0" xfId="0" applyFont="1" applyFill="1"/>
    <xf numFmtId="49" fontId="5" fillId="11" borderId="0" xfId="0" applyNumberFormat="1" applyFont="1" applyFill="1" applyBorder="1" applyAlignment="1">
      <alignment horizontal="left" indent="1"/>
    </xf>
    <xf numFmtId="49" fontId="5" fillId="11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/>
    <xf numFmtId="49" fontId="7" fillId="3" borderId="0" xfId="0" applyNumberFormat="1" applyFont="1" applyFill="1" applyBorder="1" applyAlignment="1">
      <alignment horizontal="left" vertical="center" indent="1"/>
    </xf>
    <xf numFmtId="166" fontId="6" fillId="0" borderId="0" xfId="1" applyNumberFormat="1" applyFont="1" applyFill="1" applyBorder="1"/>
    <xf numFmtId="172" fontId="7" fillId="0" borderId="0" xfId="1" applyNumberFormat="1" applyFont="1" applyFill="1" applyBorder="1" applyAlignment="1">
      <alignment vertical="center"/>
    </xf>
    <xf numFmtId="166" fontId="7" fillId="0" borderId="0" xfId="1" applyNumberFormat="1" applyFont="1" applyFill="1" applyBorder="1" applyAlignment="1">
      <alignment vertical="center"/>
    </xf>
    <xf numFmtId="166" fontId="7" fillId="0" borderId="0" xfId="1" applyNumberFormat="1" applyFont="1" applyFill="1" applyBorder="1" applyAlignment="1">
      <alignment horizontal="center" vertical="center"/>
    </xf>
    <xf numFmtId="168" fontId="7" fillId="0" borderId="0" xfId="1" applyNumberFormat="1" applyFont="1" applyFill="1" applyBorder="1" applyAlignment="1">
      <alignment vertical="center"/>
    </xf>
    <xf numFmtId="166" fontId="7" fillId="11" borderId="0" xfId="1" applyNumberFormat="1" applyFont="1" applyFill="1" applyBorder="1" applyAlignment="1">
      <alignment vertical="center"/>
    </xf>
    <xf numFmtId="173" fontId="7" fillId="11" borderId="0" xfId="3" applyNumberFormat="1" applyFont="1" applyFill="1" applyBorder="1" applyAlignment="1">
      <alignment vertical="center"/>
    </xf>
    <xf numFmtId="173" fontId="7" fillId="0" borderId="0" xfId="3" applyNumberFormat="1" applyFont="1" applyFill="1" applyBorder="1" applyAlignment="1">
      <alignment vertical="center"/>
    </xf>
    <xf numFmtId="172" fontId="5" fillId="0" borderId="0" xfId="1" applyNumberFormat="1" applyFont="1" applyFill="1" applyBorder="1" applyAlignment="1">
      <alignment vertical="center"/>
    </xf>
    <xf numFmtId="165" fontId="5" fillId="0" borderId="0" xfId="1" applyNumberFormat="1" applyFont="1" applyFill="1" applyBorder="1" applyAlignment="1">
      <alignment vertical="center"/>
    </xf>
    <xf numFmtId="165" fontId="5" fillId="0" borderId="0" xfId="1" applyNumberFormat="1" applyFont="1" applyFill="1" applyBorder="1" applyAlignment="1">
      <alignment horizontal="center" vertical="center"/>
    </xf>
    <xf numFmtId="168" fontId="5" fillId="0" borderId="0" xfId="1" applyNumberFormat="1" applyFont="1" applyFill="1" applyBorder="1" applyAlignment="1">
      <alignment vertical="center"/>
    </xf>
    <xf numFmtId="166" fontId="5" fillId="11" borderId="0" xfId="1" applyNumberFormat="1" applyFont="1" applyFill="1" applyBorder="1" applyAlignment="1">
      <alignment vertical="center"/>
    </xf>
    <xf numFmtId="166" fontId="5" fillId="0" borderId="0" xfId="1" applyNumberFormat="1" applyFont="1" applyFill="1" applyBorder="1" applyAlignment="1">
      <alignment vertical="center"/>
    </xf>
    <xf numFmtId="173" fontId="32" fillId="11" borderId="0" xfId="3" applyNumberFormat="1" applyFont="1" applyFill="1" applyBorder="1" applyAlignment="1">
      <alignment vertical="center"/>
    </xf>
    <xf numFmtId="173" fontId="33" fillId="0" borderId="0" xfId="3" applyNumberFormat="1" applyFont="1" applyFill="1" applyBorder="1" applyAlignment="1">
      <alignment vertical="center"/>
    </xf>
    <xf numFmtId="165" fontId="7" fillId="0" borderId="0" xfId="1" applyNumberFormat="1" applyFont="1" applyFill="1" applyBorder="1" applyAlignment="1">
      <alignment vertical="center"/>
    </xf>
    <xf numFmtId="165" fontId="7" fillId="0" borderId="0" xfId="1" applyNumberFormat="1" applyFont="1" applyFill="1" applyBorder="1" applyAlignment="1">
      <alignment horizontal="center" vertical="center"/>
    </xf>
    <xf numFmtId="166" fontId="7" fillId="5" borderId="0" xfId="1" applyNumberFormat="1" applyFont="1" applyFill="1" applyBorder="1" applyAlignment="1">
      <alignment horizontal="center" vertical="center"/>
    </xf>
    <xf numFmtId="168" fontId="7" fillId="5" borderId="0" xfId="1" applyNumberFormat="1" applyFont="1" applyFill="1" applyBorder="1" applyAlignment="1">
      <alignment vertical="center"/>
    </xf>
    <xf numFmtId="172" fontId="7" fillId="6" borderId="0" xfId="1" applyNumberFormat="1" applyFont="1" applyFill="1" applyBorder="1" applyAlignment="1">
      <alignment vertical="center"/>
    </xf>
    <xf numFmtId="172" fontId="7" fillId="3" borderId="0" xfId="1" applyNumberFormat="1" applyFont="1" applyFill="1" applyBorder="1" applyAlignment="1">
      <alignment vertical="center"/>
    </xf>
    <xf numFmtId="166" fontId="7" fillId="3" borderId="0" xfId="1" applyNumberFormat="1" applyFont="1" applyFill="1" applyBorder="1" applyAlignment="1">
      <alignment vertical="center"/>
    </xf>
    <xf numFmtId="166" fontId="7" fillId="3" borderId="0" xfId="1" applyNumberFormat="1" applyFont="1" applyFill="1" applyBorder="1" applyAlignment="1">
      <alignment horizontal="center" vertical="center"/>
    </xf>
    <xf numFmtId="168" fontId="7" fillId="3" borderId="0" xfId="1" applyNumberFormat="1" applyFont="1" applyFill="1" applyBorder="1" applyAlignment="1">
      <alignment vertical="center"/>
    </xf>
    <xf numFmtId="173" fontId="7" fillId="3" borderId="0" xfId="3" applyNumberFormat="1" applyFont="1" applyFill="1" applyBorder="1" applyAlignment="1">
      <alignment vertical="center"/>
    </xf>
    <xf numFmtId="49" fontId="5" fillId="3" borderId="0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165" fontId="29" fillId="0" borderId="0" xfId="2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5" fillId="3" borderId="9" xfId="0" applyNumberFormat="1" applyFont="1" applyFill="1" applyBorder="1" applyAlignment="1">
      <alignment horizontal="center" vertical="center"/>
    </xf>
    <xf numFmtId="49" fontId="5" fillId="3" borderId="10" xfId="0" applyNumberFormat="1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left" vertical="top"/>
    </xf>
    <xf numFmtId="0" fontId="18" fillId="0" borderId="4" xfId="0" applyFont="1" applyFill="1" applyBorder="1" applyAlignment="1">
      <alignment horizontal="left" vertical="top"/>
    </xf>
    <xf numFmtId="0" fontId="18" fillId="0" borderId="7" xfId="0" applyFont="1" applyFill="1" applyBorder="1" applyAlignment="1">
      <alignment horizontal="left" vertical="top"/>
    </xf>
    <xf numFmtId="0" fontId="18" fillId="0" borderId="12" xfId="0" applyFont="1" applyFill="1" applyBorder="1" applyAlignment="1">
      <alignment horizontal="left" vertical="top"/>
    </xf>
    <xf numFmtId="0" fontId="18" fillId="0" borderId="5" xfId="0" applyFont="1" applyFill="1" applyBorder="1" applyAlignment="1">
      <alignment horizontal="left" vertical="top"/>
    </xf>
    <xf numFmtId="0" fontId="18" fillId="0" borderId="14" xfId="0" applyFont="1" applyFill="1" applyBorder="1" applyAlignment="1">
      <alignment horizontal="left" vertical="top"/>
    </xf>
    <xf numFmtId="2" fontId="29" fillId="0" borderId="0" xfId="0" applyNumberFormat="1" applyFont="1" applyFill="1" applyBorder="1" applyAlignment="1">
      <alignment horizontal="center" vertical="center"/>
    </xf>
    <xf numFmtId="166" fontId="29" fillId="0" borderId="0" xfId="1" applyNumberFormat="1" applyFont="1" applyFill="1" applyBorder="1" applyAlignment="1">
      <alignment horizontal="center" vertical="center"/>
    </xf>
    <xf numFmtId="49" fontId="5" fillId="3" borderId="7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7" fontId="29" fillId="0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49" fontId="5" fillId="3" borderId="6" xfId="0" applyNumberFormat="1" applyFont="1" applyFill="1" applyBorder="1" applyAlignment="1">
      <alignment horizontal="center" vertical="center"/>
    </xf>
    <xf numFmtId="0" fontId="5" fillId="0" borderId="15" xfId="0" applyNumberFormat="1" applyFont="1" applyFill="1" applyBorder="1" applyAlignment="1" applyProtection="1">
      <alignment horizontal="center" vertical="center"/>
    </xf>
    <xf numFmtId="0" fontId="5" fillId="11" borderId="15" xfId="0" applyNumberFormat="1" applyFont="1" applyFill="1" applyBorder="1" applyAlignment="1" applyProtection="1">
      <alignment horizontal="center" vertical="center"/>
    </xf>
  </cellXfs>
  <cellStyles count="59">
    <cellStyle name="AF Column - IBM Cognos" xfId="58"/>
    <cellStyle name="AF Data - IBM Cognos" xfId="32"/>
    <cellStyle name="AF Data 0 - IBM Cognos" xfId="34"/>
    <cellStyle name="AF Data 1 - IBM Cognos" xfId="35"/>
    <cellStyle name="AF Data 2 - IBM Cognos" xfId="36"/>
    <cellStyle name="AF Data 3 - IBM Cognos" xfId="37"/>
    <cellStyle name="AF Data 4 - IBM Cognos" xfId="38"/>
    <cellStyle name="AF Data 5 - IBM Cognos" xfId="39"/>
    <cellStyle name="AF Data Leaf - IBM Cognos" xfId="33"/>
    <cellStyle name="AF Header - IBM Cognos" xfId="40"/>
    <cellStyle name="AF Header 0 - IBM Cognos" xfId="42"/>
    <cellStyle name="AF Header 1 - IBM Cognos" xfId="43"/>
    <cellStyle name="AF Header 2 - IBM Cognos" xfId="44"/>
    <cellStyle name="AF Header 3 - IBM Cognos" xfId="45"/>
    <cellStyle name="AF Header 4 - IBM Cognos" xfId="46"/>
    <cellStyle name="AF Header 5 - IBM Cognos" xfId="47"/>
    <cellStyle name="AF Header Leaf - IBM Cognos" xfId="41"/>
    <cellStyle name="AF Row - IBM Cognos" xfId="48"/>
    <cellStyle name="AF Row 0 - IBM Cognos" xfId="50"/>
    <cellStyle name="AF Row 1 - IBM Cognos" xfId="51"/>
    <cellStyle name="AF Row 2 - IBM Cognos" xfId="52"/>
    <cellStyle name="AF Row 3 - IBM Cognos" xfId="53"/>
    <cellStyle name="AF Row 4 - IBM Cognos" xfId="54"/>
    <cellStyle name="AF Row 5 - IBM Cognos" xfId="55"/>
    <cellStyle name="AF Row Leaf - IBM Cognos" xfId="49"/>
    <cellStyle name="AF Subnm - IBM Cognos" xfId="57"/>
    <cellStyle name="AF Title - IBM Cognos" xfId="56"/>
    <cellStyle name="Calculated Column - IBM Cognos" xfId="22"/>
    <cellStyle name="Calculated Column Name - IBM Cognos" xfId="20"/>
    <cellStyle name="Calculated Row - IBM Cognos" xfId="23"/>
    <cellStyle name="Calculated Row Name - IBM Cognos" xfId="21"/>
    <cellStyle name="Column Name - IBM Cognos" xfId="8"/>
    <cellStyle name="Column Template - IBM Cognos" xfId="11"/>
    <cellStyle name="Comma" xfId="1" builtinId="3"/>
    <cellStyle name="Differs From Base - IBM Cognos" xfId="29"/>
    <cellStyle name="Edit - IBM Cognos" xfId="31"/>
    <cellStyle name="Formula - IBM Cognos" xfId="30"/>
    <cellStyle name="Good" xfId="2" builtinId="26"/>
    <cellStyle name="Group Name - IBM Cognos" xfId="19"/>
    <cellStyle name="Hold Values - IBM Cognos" xfId="25"/>
    <cellStyle name="List Name - IBM Cognos" xfId="18"/>
    <cellStyle name="Locked - IBM Cognos" xfId="28"/>
    <cellStyle name="Measure - IBM Cognos" xfId="12"/>
    <cellStyle name="Measure Header - IBM Cognos" xfId="13"/>
    <cellStyle name="Measure Name - IBM Cognos" xfId="14"/>
    <cellStyle name="Measure Summary - IBM Cognos" xfId="15"/>
    <cellStyle name="Measure Summary TM1 - IBM Cognos" xfId="17"/>
    <cellStyle name="Measure Template - IBM Cognos" xfId="16"/>
    <cellStyle name="More - IBM Cognos" xfId="24"/>
    <cellStyle name="Normal" xfId="0" builtinId="0"/>
    <cellStyle name="Pending Change - IBM Cognos" xfId="26"/>
    <cellStyle name="Percent 2" xfId="3"/>
    <cellStyle name="Row Name - IBM Cognos" xfId="4"/>
    <cellStyle name="Row Template - IBM Cognos" xfId="7"/>
    <cellStyle name="Summary Column Name - IBM Cognos" xfId="9"/>
    <cellStyle name="Summary Column Name TM1 - IBM Cognos" xfId="10"/>
    <cellStyle name="Summary Row Name - IBM Cognos" xfId="5"/>
    <cellStyle name="Summary Row Name TM1 - IBM Cognos" xfId="6"/>
    <cellStyle name="Unsaved Change - IBM Cognos" xfId="27"/>
  </cellStyles>
  <dxfs count="11">
    <dxf>
      <font>
        <b/>
        <i val="0"/>
        <color indexed="60"/>
      </font>
      <fill>
        <patternFill patternType="none">
          <bgColor indexed="65"/>
        </patternFill>
      </fill>
    </dxf>
    <dxf>
      <font>
        <b/>
        <i val="0"/>
        <color rgb="FFC00000"/>
      </font>
      <fill>
        <patternFill patternType="none">
          <bgColor indexed="65"/>
        </patternFill>
      </fill>
    </dxf>
    <dxf>
      <font>
        <condense val="0"/>
        <extend val="0"/>
        <color indexed="37"/>
      </font>
      <fill>
        <patternFill>
          <bgColor indexed="34"/>
        </patternFill>
      </fill>
    </dxf>
    <dxf>
      <font>
        <condense val="0"/>
        <extend val="0"/>
        <color indexed="37"/>
      </font>
      <fill>
        <patternFill>
          <bgColor indexed="34"/>
        </patternFill>
      </fill>
    </dxf>
    <dxf>
      <font>
        <color rgb="FFC00000"/>
      </font>
    </dxf>
    <dxf>
      <font>
        <b/>
        <i val="0"/>
        <color rgb="FFC00000"/>
      </font>
      <fill>
        <patternFill patternType="solid">
          <bgColor theme="0" tint="-4.9989318521683403E-2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C00000"/>
      </font>
    </dxf>
    <dxf>
      <font>
        <b/>
        <i val="0"/>
        <color rgb="FFC00000"/>
      </font>
      <fill>
        <patternFill patternType="solid">
          <bgColor theme="0" tint="-4.9989318521683403E-2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ndense val="0"/>
        <extend val="0"/>
        <color auto="1"/>
      </font>
      <fill>
        <patternFill>
          <bgColor indexed="34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A589C"/>
      <rgbColor rgb="00888FAC"/>
      <rgbColor rgb="000000FF"/>
      <rgbColor rgb="00830E17"/>
      <rgbColor rgb="00CDB79E"/>
      <rgbColor rgb="0095B3D7"/>
      <rgbColor rgb="00800000"/>
      <rgbColor rgb="000F3F6A"/>
      <rgbColor rgb="00000080"/>
      <rgbColor rgb="00808000"/>
      <rgbColor rgb="00800080"/>
      <rgbColor rgb="00DBE5F1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DD6E7"/>
      <rgbColor rgb="00F8F8F8"/>
      <rgbColor rgb="00B7D2EC"/>
      <rgbColor rgb="00E7E5E5"/>
      <rgbColor rgb="003366FF"/>
      <rgbColor rgb="00B8CCE4"/>
      <rgbColor rgb="00E5E5E5"/>
      <rgbColor rgb="00B6DDF1"/>
      <rgbColor rgb="0099AACC"/>
      <rgbColor rgb="00E56565"/>
      <rgbColor rgb="00666699"/>
      <rgbColor rgb="00969696"/>
      <rgbColor rgb="0039CF08"/>
      <rgbColor rgb="00FFFAFA"/>
      <rgbColor rgb="00D6595A"/>
      <rgbColor rgb="00FFBE31"/>
      <rgbColor rgb="00993300"/>
      <rgbColor rgb="00DFEEFA"/>
      <rgbColor rgb="00333399"/>
      <rgbColor rgb="00333333"/>
    </indexedColors>
    <mruColors>
      <color rgb="FF608DAD"/>
      <color rgb="FF0296DF"/>
      <color rgb="FF8BC43F"/>
      <color rgb="FF66CBFD"/>
      <color rgb="FFF3AB40"/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CF3B4A6E-56A4-403F-8D4F-F4B0F022BF01}" ax:persistence="persistPropertyBag">
  <ax:ocxPr ax:name="_Version" ax:value="65540"/>
  <ax:ocxPr ax:name="_ExtentX" ax:value="2725"/>
  <ax:ocxPr ax:name="_ExtentY" ax:value="688"/>
  <ax:ocxPr ax:name="_StockProps" ax:value="0"/>
  <ax:ocxPr ax:name="ServerName" ax:value="24retail"/>
  <ax:ocxPr ax:name="ProcessName" ax:value="load_jc_asmpt"/>
  <ax:ocxPr ax:name="Name" ax:value=""/>
  <ax:ocxPr ax:name="Type" ax:value=""/>
  <ax:ocxPr ax:name="Value" ax:value=""/>
  <ax:ocxPr ax:name="Prompt" ax:value=""/>
  <ax:ocxPr ax:name="BackColor" ax:value="11373920"/>
  <ax:ocxPr ax:name="ForeColor" ax:value="16777215"/>
  <ax:ocxPr ax:name="Font">
    <ax:font ax:persistence="persistPropertyBag">
      <ax:ocxPr ax:name="Name" ax:value="Arial"/>
      <ax:ocxPr ax:name="Size" ax:value="9"/>
      <ax:ocxPr ax:name="Charset" ax:value="0"/>
      <ax:ocxPr ax:name="Weight" ax:value="700"/>
      <ax:ocxPr ax:name="Underline" ax:value="0"/>
      <ax:ocxPr ax:name="Italic" ax:value="0"/>
      <ax:ocxPr ax:name="Strikethrough" ax:value="0"/>
    </ax:font>
  </ax:ocxPr>
  <ax:ocxPr ax:name="Caption" ax:value="Drill to Details"/>
  <ax:ocxPr ax:name="UseFormula" ax:value="0"/>
  <ax:ocxPr ax:name="ProcessNameFormula" ax:value=""/>
  <ax:ocxPr ax:name="ProcessParamFormula" ax:value=""/>
  <ax:ocxPr ax:name="ProcessImage">
    <ax:picture r:id="rId1"/>
  </ax:ocxPr>
  <ax:ocxPr ax:name="UseImage" ax:value="0"/>
  <ax:ocxPr ax:name="ImageName" ax:value=""/>
  <ax:ocxPr ax:name="AutoRacalc" ax:value="-1"/>
  <ax:ocxPr ax:name="ConfirmMessage" ax:value="Are you sure you want to run this Process?"/>
  <ax:ocxPr ax:name="SuccessMessage" ax:value="Process completed successfully."/>
  <ax:ocxPr ax:name="FailureMessage" ax:value="Process failed."/>
  <ax:ocxPr ax:name="ShowConfirmMessage" ax:value="0"/>
  <ax:ocxPr ax:name="ShowSuccessMessage" ax:value="-1"/>
  <ax:ocxPr ax:name="ShowFailureMessage" ax:value="-1"/>
  <ax:ocxPr ax:name="TargetWorkbookName" ax:value="Contribution\EmployeeDetails"/>
  <ax:ocxPr ax:name="TargetWorksheetName" ax:value="Details"/>
  <ax:ocxPr ax:name="AutoTitles" ax:value="1"/>
  <ax:ocxPr ax:name="ReplaceWindow" ax:value="0"/>
  <ax:ocxPr ax:name="IsMappingFormula" ax:value="0"/>
  <ax:ocxPr ax:name="TargetTypes" ax:value="0"/>
  <ax:ocxPr ax:name="TargetObjects" ax:value="EmployeeList"/>
  <ax:ocxPr ax:name="TargetSubsets" ax:value=""/>
  <ax:ocxPr ax:name="TargetAliases" ax:value=""/>
  <ax:ocxPr ax:name="TargetValues" ax:value=""/>
  <ax:ocxPr ax:name="SourceTypes" ax:value="1"/>
  <ax:ocxPr ax:name="SourceObjects" ax:value="EmployeeList"/>
  <ax:ocxPr ax:name="TargetTypesFormula" ax:value=""/>
  <ax:ocxPr ax:name="TargetObjectsFormula" ax:value=""/>
  <ax:ocxPr ax:name="TargetSubsetsFormula" ax:value=""/>
  <ax:ocxPr ax:name="TargetAliasesFormula" ax:value=""/>
  <ax:ocxPr ax:name="TargetValuesFormula" ax:value=""/>
  <ax:ocxPr ax:name="SourceTypesFormula" ax:value=""/>
  <ax:ocxPr ax:name="SourceObjectsFormula" ax:value=""/>
  <ax:ocxPr ax:name="DisplayHyperlink" ax:value="0"/>
  <ax:ocxPr ax:name="DoRunTI" ax:value="0"/>
  <ax:ocxPr ax:name="DoNavigate" ax:value="1"/>
  <ax:ocxPr ax:name="UseApporg" ax:value="1"/>
  <ax:ocxPr ax:name="Version" ax:value="5"/>
  <ax:ocxPr ax:name="PreRecalc" ax:value="0"/>
  <ax:ocxPr ax:name="WorkSheetRecalc" ax:value="2"/>
  <ax:ocxPr ax:name="ProcessRecalc" ax:value="1"/>
  <ax:ocxPr ax:name="DoReCalcOnly" ax:value="0"/>
  <ax:ocxPr ax:name="UseReferenceForServerName" ax:value="0"/>
  <ax:ocxPr ax:name="ResizeButtonToCaption" ax:value="0"/>
</ax:ocx>
</file>

<file path=xl/activeX/activeX2.xml><?xml version="1.0" encoding="utf-8"?>
<ax:ocx xmlns:ax="http://schemas.microsoft.com/office/2006/activeX" xmlns:r="http://schemas.openxmlformats.org/officeDocument/2006/relationships" ax:classid="{CF3B4A6E-56A4-403F-8D4F-F4B0F022BF01}" ax:persistence="persistPropertyBag">
  <ax:ocxPr ax:name="_Version" ax:value="65540"/>
  <ax:ocxPr ax:name="_ExtentX" ax:value="2725"/>
  <ax:ocxPr ax:name="_ExtentY" ax:value="688"/>
  <ax:ocxPr ax:name="_StockProps" ax:value="0"/>
  <ax:ocxPr ax:name="ServerName" ax:value="24retail"/>
  <ax:ocxPr ax:name="ProcessName" ax:value="load_jc_asmpt"/>
  <ax:ocxPr ax:name="Name" ax:value=""/>
  <ax:ocxPr ax:name="Type" ax:value=""/>
  <ax:ocxPr ax:name="Value" ax:value=""/>
  <ax:ocxPr ax:name="Prompt" ax:value=""/>
  <ax:ocxPr ax:name="BackColor" ax:value="11373920"/>
  <ax:ocxPr ax:name="ForeColor" ax:value="16777215"/>
  <ax:ocxPr ax:name="Font">
    <ax:font ax:persistence="persistPropertyBag">
      <ax:ocxPr ax:name="Name" ax:value="Arial"/>
      <ax:ocxPr ax:name="Size" ax:value="9"/>
      <ax:ocxPr ax:name="Charset" ax:value="0"/>
      <ax:ocxPr ax:name="Weight" ax:value="700"/>
      <ax:ocxPr ax:name="Underline" ax:value="0"/>
      <ax:ocxPr ax:name="Italic" ax:value="0"/>
      <ax:ocxPr ax:name="Strikethrough" ax:value="0"/>
    </ax:font>
  </ax:ocxPr>
  <ax:ocxPr ax:name="Caption" ax:value="Refresh"/>
  <ax:ocxPr ax:name="UseFormula" ax:value="0"/>
  <ax:ocxPr ax:name="ProcessNameFormula" ax:value=""/>
  <ax:ocxPr ax:name="ProcessParamFormula" ax:value=""/>
  <ax:ocxPr ax:name="ProcessImage">
    <ax:picture r:id="rId1"/>
  </ax:ocxPr>
  <ax:ocxPr ax:name="UseImage" ax:value="0"/>
  <ax:ocxPr ax:name="ImageName" ax:value=""/>
  <ax:ocxPr ax:name="AutoRacalc" ax:value="-1"/>
  <ax:ocxPr ax:name="ConfirmMessage" ax:value="Are you sure you want to run this Process?"/>
  <ax:ocxPr ax:name="SuccessMessage" ax:value="Process completed successfully."/>
  <ax:ocxPr ax:name="FailureMessage" ax:value="Process failed."/>
  <ax:ocxPr ax:name="ShowConfirmMessage" ax:value="0"/>
  <ax:ocxPr ax:name="ShowSuccessMessage" ax:value="-1"/>
  <ax:ocxPr ax:name="ShowFailureMessage" ax:value="-1"/>
  <ax:ocxPr ax:name="TargetWorkbookName" ax:value="Input\Contributor"/>
  <ax:ocxPr ax:name="TargetWorksheetName" ax:value="AllocationRates"/>
  <ax:ocxPr ax:name="AutoTitles" ax:value="1"/>
  <ax:ocxPr ax:name="ReplaceWindow" ax:value="0"/>
  <ax:ocxPr ax:name="IsMappingFormula" ax:value="0"/>
  <ax:ocxPr ax:name="TargetTypes" ax:value="0"/>
  <ax:ocxPr ax:name="TargetObjects" ax:value="Employee"/>
  <ax:ocxPr ax:name="TargetSubsets" ax:value=""/>
  <ax:ocxPr ax:name="TargetAliases" ax:value=""/>
  <ax:ocxPr ax:name="TargetValues" ax:value=""/>
  <ax:ocxPr ax:name="SourceTypes" ax:value="1"/>
  <ax:ocxPr ax:name="SourceObjects" ax:value="Employee"/>
  <ax:ocxPr ax:name="TargetTypesFormula" ax:value=""/>
  <ax:ocxPr ax:name="TargetObjectsFormula" ax:value=""/>
  <ax:ocxPr ax:name="TargetSubsetsFormula" ax:value=""/>
  <ax:ocxPr ax:name="TargetAliasesFormula" ax:value=""/>
  <ax:ocxPr ax:name="TargetValuesFormula" ax:value=""/>
  <ax:ocxPr ax:name="SourceTypesFormula" ax:value=""/>
  <ax:ocxPr ax:name="SourceObjectsFormula" ax:value=""/>
  <ax:ocxPr ax:name="DisplayHyperlink" ax:value="0"/>
  <ax:ocxPr ax:name="DoRunTI" ax:value="0"/>
  <ax:ocxPr ax:name="DoNavigate" ax:value="0"/>
  <ax:ocxPr ax:name="UseApporg" ax:value="1"/>
  <ax:ocxPr ax:name="Version" ax:value="5"/>
  <ax:ocxPr ax:name="PreRecalc" ax:value="2"/>
  <ax:ocxPr ax:name="WorkSheetRecalc" ax:value="2"/>
  <ax:ocxPr ax:name="ProcessRecalc" ax:value="1"/>
  <ax:ocxPr ax:name="DoReCalcOnly" ax:value="1"/>
  <ax:ocxPr ax:name="UseReferenceForServerName" ax:value="0"/>
  <ax:ocxPr ax:name="ResizeButtonToCaption" ax:value="0"/>
</ax:ocx>
</file>

<file path=xl/activeX/activeX3.xml><?xml version="1.0" encoding="utf-8"?>
<ax:ocx xmlns:ax="http://schemas.microsoft.com/office/2006/activeX" xmlns:r="http://schemas.openxmlformats.org/officeDocument/2006/relationships" ax:classid="{CF3B4A6E-56A4-403F-8D4F-F4B0F022BF01}" ax:persistence="persistPropertyBag">
  <ax:ocxPr ax:name="_Version" ax:value="65540"/>
  <ax:ocxPr ax:name="_ExtentX" ax:value="2408"/>
  <ax:ocxPr ax:name="_ExtentY" ax:value="767"/>
  <ax:ocxPr ax:name="_StockProps" ax:value="0"/>
  <ax:ocxPr ax:name="ServerName" ax:value="24retail"/>
  <ax:ocxPr ax:name="ProcessName" ax:value="load_jc_asmpt"/>
  <ax:ocxPr ax:name="Name" ax:value=""/>
  <ax:ocxPr ax:name="Type" ax:value=""/>
  <ax:ocxPr ax:name="Value" ax:value=""/>
  <ax:ocxPr ax:name="Prompt" ax:value=""/>
  <ax:ocxPr ax:name="BackColor" ax:value="11373920"/>
  <ax:ocxPr ax:name="ForeColor" ax:value="16777215"/>
  <ax:ocxPr ax:name="Font">
    <ax:font ax:persistence="persistPropertyBag">
      <ax:ocxPr ax:name="Name" ax:value="Arial"/>
      <ax:ocxPr ax:name="Size" ax:value="9"/>
      <ax:ocxPr ax:name="Charset" ax:value="0"/>
      <ax:ocxPr ax:name="Weight" ax:value="700"/>
      <ax:ocxPr ax:name="Underline" ax:value="0"/>
      <ax:ocxPr ax:name="Italic" ax:value="0"/>
      <ax:ocxPr ax:name="Strikethrough" ax:value="0"/>
    </ax:font>
  </ax:ocxPr>
  <ax:ocxPr ax:name="Caption" ax:value="Refresh"/>
  <ax:ocxPr ax:name="UseFormula" ax:value="0"/>
  <ax:ocxPr ax:name="ProcessNameFormula" ax:value=""/>
  <ax:ocxPr ax:name="ProcessParamFormula" ax:value=""/>
  <ax:ocxPr ax:name="ProcessImage">
    <ax:picture r:id="rId1"/>
  </ax:ocxPr>
  <ax:ocxPr ax:name="UseImage" ax:value="0"/>
  <ax:ocxPr ax:name="ImageName" ax:value=""/>
  <ax:ocxPr ax:name="AutoRacalc" ax:value="-1"/>
  <ax:ocxPr ax:name="ConfirmMessage" ax:value="Are you sure you want to run this Process?"/>
  <ax:ocxPr ax:name="SuccessMessage" ax:value="Process completed successfully."/>
  <ax:ocxPr ax:name="FailureMessage" ax:value="Process failed."/>
  <ax:ocxPr ax:name="ShowConfirmMessage" ax:value="0"/>
  <ax:ocxPr ax:name="ShowSuccessMessage" ax:value="-1"/>
  <ax:ocxPr ax:name="ShowFailureMessage" ax:value="-1"/>
  <ax:ocxPr ax:name="TargetWorkbookName" ax:value="Input\Contributor"/>
  <ax:ocxPr ax:name="TargetWorksheetName" ax:value="AllocationRates"/>
  <ax:ocxPr ax:name="AutoTitles" ax:value="1"/>
  <ax:ocxPr ax:name="ReplaceWindow" ax:value="0"/>
  <ax:ocxPr ax:name="IsMappingFormula" ax:value="0"/>
  <ax:ocxPr ax:name="TargetTypes" ax:value="0"/>
  <ax:ocxPr ax:name="TargetObjects" ax:value="Employee"/>
  <ax:ocxPr ax:name="TargetSubsets" ax:value=""/>
  <ax:ocxPr ax:name="TargetAliases" ax:value=""/>
  <ax:ocxPr ax:name="TargetValues" ax:value=""/>
  <ax:ocxPr ax:name="SourceTypes" ax:value="1"/>
  <ax:ocxPr ax:name="SourceObjects" ax:value="Employee"/>
  <ax:ocxPr ax:name="TargetTypesFormula" ax:value=""/>
  <ax:ocxPr ax:name="TargetObjectsFormula" ax:value=""/>
  <ax:ocxPr ax:name="TargetSubsetsFormula" ax:value=""/>
  <ax:ocxPr ax:name="TargetAliasesFormula" ax:value=""/>
  <ax:ocxPr ax:name="TargetValuesFormula" ax:value=""/>
  <ax:ocxPr ax:name="SourceTypesFormula" ax:value=""/>
  <ax:ocxPr ax:name="SourceObjectsFormula" ax:value=""/>
  <ax:ocxPr ax:name="DisplayHyperlink" ax:value="0"/>
  <ax:ocxPr ax:name="DoRunTI" ax:value="0"/>
  <ax:ocxPr ax:name="DoNavigate" ax:value="0"/>
  <ax:ocxPr ax:name="UseApporg" ax:value="1"/>
  <ax:ocxPr ax:name="Version" ax:value="5"/>
  <ax:ocxPr ax:name="PreRecalc" ax:value="2"/>
  <ax:ocxPr ax:name="WorkSheetRecalc" ax:value="2"/>
  <ax:ocxPr ax:name="ProcessRecalc" ax:value="1"/>
  <ax:ocxPr ax:name="DoReCalcOnly" ax:value="1"/>
  <ax:ocxPr ax:name="UseReferenceForServerName" ax:value="0"/>
  <ax:ocxPr ax:name="ResizeButtonToCaption" ax:value="0"/>
</ax:ocx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46957192367522"/>
          <c:y val="9.8902717805435608E-2"/>
          <c:w val="0.85330175220353588"/>
          <c:h val="0.587120480907628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Report!$B$11</c:f>
              <c:strCache>
                <c:ptCount val="1"/>
                <c:pt idx="0">
                  <c:v>FTE</c:v>
                </c:pt>
              </c:strCache>
            </c:strRef>
          </c:tx>
          <c:spPr>
            <a:solidFill>
              <a:srgbClr val="8BC43F"/>
            </a:solidFill>
            <a:ln w="12700">
              <a:noFill/>
              <a:prstDash val="solid"/>
            </a:ln>
          </c:spPr>
          <c:invertIfNegative val="0"/>
          <c:cat>
            <c:strRef>
              <c:f>Report!$E$10:$P$10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Report!$E$11:$P$11</c:f>
              <c:numCache>
                <c:formatCode>_(* #,##0.0_);_(* \(#,##0.0\);_(* "-"??_);_(@_)</c:formatCode>
                <c:ptCount val="12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8087800"/>
        <c:axId val="958088192"/>
      </c:barChart>
      <c:catAx>
        <c:axId val="958087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95808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8088192"/>
        <c:scaling>
          <c:orientation val="minMax"/>
        </c:scaling>
        <c:delete val="0"/>
        <c:axPos val="l"/>
        <c:majorGridlines>
          <c:spPr>
            <a:ln w="3175">
              <a:noFill/>
              <a:prstDash val="solid"/>
            </a:ln>
          </c:spPr>
        </c:majorGridlines>
        <c:numFmt formatCode="_(* #,##0.0_);_(* \(#,##0.0\);_(* &quot;-&quot;??_);_(@_)" sourceLinked="1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958087800"/>
        <c:crosses val="autoZero"/>
        <c:crossBetween val="between"/>
      </c:valAx>
      <c:spPr>
        <a:noFill/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0.43031836179401778"/>
          <c:y val="0.83750235640434445"/>
          <c:w val="0.12632436837815811"/>
          <c:h val="0.12500038147089071"/>
        </c:manualLayout>
      </c:layout>
      <c:overlay val="0"/>
      <c:spPr>
        <a:solidFill>
          <a:schemeClr val="bg1">
            <a:lumMod val="95000"/>
          </a:schemeClr>
        </a:solidFill>
        <a:ln w="25400">
          <a:noFill/>
        </a:ln>
      </c:spPr>
    </c:legend>
    <c:plotVisOnly val="1"/>
    <c:dispBlanksAs val="gap"/>
    <c:showDLblsOverMax val="0"/>
  </c:chart>
  <c:spPr>
    <a:solidFill>
      <a:schemeClr val="bg1">
        <a:lumMod val="95000"/>
      </a:schemeClr>
    </a:solidFill>
    <a:ln w="3175">
      <a:noFill/>
      <a:prstDash val="solid"/>
    </a:ln>
  </c:spPr>
  <c:txPr>
    <a:bodyPr/>
    <a:lstStyle/>
    <a:p>
      <a:pPr>
        <a:defRPr sz="900" b="1" i="0" u="none" strike="noStrike" baseline="0">
          <a:solidFill>
            <a:schemeClr val="bg1">
              <a:lumMod val="50000"/>
            </a:schemeClr>
          </a:solidFill>
          <a:latin typeface="Arial" panose="020B0604020202020204" pitchFamily="34" charset="0"/>
          <a:ea typeface="Calibri"/>
          <a:cs typeface="Calibri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65934065934066"/>
          <c:y val="9.1734259024073603E-2"/>
          <c:w val="0.82857142857142863"/>
          <c:h val="0.5799520221262665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Report!$B$13</c:f>
              <c:strCache>
                <c:ptCount val="1"/>
                <c:pt idx="0">
                  <c:v>Monthly Salary &amp; Bonus</c:v>
                </c:pt>
              </c:strCache>
            </c:strRef>
          </c:tx>
          <c:spPr>
            <a:solidFill>
              <a:srgbClr val="0296DF"/>
            </a:solidFill>
            <a:ln>
              <a:noFill/>
            </a:ln>
          </c:spPr>
          <c:invertIfNegative val="0"/>
          <c:cat>
            <c:strRef>
              <c:f>Report!$E$10:$P$10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Report!$E$13:$P$13</c:f>
              <c:numCache>
                <c:formatCode>_(* #,##0_);_(* \(#,##0\);_(* "-"??_);_(@_)</c:formatCode>
                <c:ptCount val="12"/>
                <c:pt idx="0">
                  <c:v>45071.657545651491</c:v>
                </c:pt>
                <c:pt idx="1">
                  <c:v>45071.657545651491</c:v>
                </c:pt>
                <c:pt idx="2">
                  <c:v>45899.077125916061</c:v>
                </c:pt>
                <c:pt idx="3">
                  <c:v>46328.243792582725</c:v>
                </c:pt>
                <c:pt idx="4">
                  <c:v>46328.243792582725</c:v>
                </c:pt>
                <c:pt idx="5">
                  <c:v>36859.97785222259</c:v>
                </c:pt>
                <c:pt idx="6">
                  <c:v>37383.561185555925</c:v>
                </c:pt>
                <c:pt idx="7">
                  <c:v>37383.561185555925</c:v>
                </c:pt>
                <c:pt idx="8">
                  <c:v>37383.561185555925</c:v>
                </c:pt>
                <c:pt idx="9">
                  <c:v>37383.561185555925</c:v>
                </c:pt>
                <c:pt idx="10">
                  <c:v>37383.561185555925</c:v>
                </c:pt>
                <c:pt idx="11">
                  <c:v>37383.561185555925</c:v>
                </c:pt>
              </c:numCache>
            </c:numRef>
          </c:val>
        </c:ser>
        <c:ser>
          <c:idx val="1"/>
          <c:order val="1"/>
          <c:tx>
            <c:strRef>
              <c:f>Report!$B$17</c:f>
              <c:strCache>
                <c:ptCount val="1"/>
                <c:pt idx="0">
                  <c:v>6010 Benefits</c:v>
                </c:pt>
              </c:strCache>
            </c:strRef>
          </c:tx>
          <c:spPr>
            <a:solidFill>
              <a:srgbClr val="F3AB40"/>
            </a:solidFill>
            <a:ln>
              <a:noFill/>
            </a:ln>
          </c:spPr>
          <c:invertIfNegative val="0"/>
          <c:cat>
            <c:strRef>
              <c:f>Report!$E$10:$P$10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Report!$E$17:$P$17</c:f>
              <c:numCache>
                <c:formatCode>_(* #,##0_);_(* \(#,##0\);_(* "-"??_);_(@_)</c:formatCode>
                <c:ptCount val="12"/>
                <c:pt idx="0">
                  <c:v>5625.8890821020868</c:v>
                </c:pt>
                <c:pt idx="1">
                  <c:v>5625.8890821020868</c:v>
                </c:pt>
                <c:pt idx="2">
                  <c:v>5706.2210801860256</c:v>
                </c:pt>
                <c:pt idx="3">
                  <c:v>5747.8877468526916</c:v>
                </c:pt>
                <c:pt idx="4">
                  <c:v>5747.8877468526916</c:v>
                </c:pt>
                <c:pt idx="5">
                  <c:v>4578.6386264293778</c:v>
                </c:pt>
                <c:pt idx="6">
                  <c:v>4629.4719597627109</c:v>
                </c:pt>
                <c:pt idx="7">
                  <c:v>4629.4719597627109</c:v>
                </c:pt>
                <c:pt idx="8">
                  <c:v>4629.4719597627109</c:v>
                </c:pt>
                <c:pt idx="9">
                  <c:v>4629.4719597627109</c:v>
                </c:pt>
                <c:pt idx="10">
                  <c:v>4629.4719597627109</c:v>
                </c:pt>
                <c:pt idx="11">
                  <c:v>4629.4719597627109</c:v>
                </c:pt>
              </c:numCache>
            </c:numRef>
          </c:val>
        </c:ser>
        <c:ser>
          <c:idx val="2"/>
          <c:order val="2"/>
          <c:tx>
            <c:strRef>
              <c:f>Report!$B$21</c:f>
              <c:strCache>
                <c:ptCount val="1"/>
                <c:pt idx="0">
                  <c:v>6015 Employer Taxes</c:v>
                </c:pt>
              </c:strCache>
            </c:strRef>
          </c:tx>
          <c:spPr>
            <a:solidFill>
              <a:srgbClr val="8BC43F"/>
            </a:solidFill>
            <a:ln>
              <a:noFill/>
            </a:ln>
          </c:spPr>
          <c:invertIfNegative val="0"/>
          <c:cat>
            <c:strRef>
              <c:f>Report!$E$10:$P$10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Report!$E$21:$P$21</c:f>
              <c:numCache>
                <c:formatCode>_(* #,##0_);_(* \(#,##0\);_(* "-"??_);_(@_)</c:formatCode>
                <c:ptCount val="12"/>
                <c:pt idx="0">
                  <c:v>5146.0455605520528</c:v>
                </c:pt>
                <c:pt idx="1">
                  <c:v>5146.0455605520528</c:v>
                </c:pt>
                <c:pt idx="2">
                  <c:v>5240.5159902987652</c:v>
                </c:pt>
                <c:pt idx="3">
                  <c:v>5289.5159902987652</c:v>
                </c:pt>
                <c:pt idx="4">
                  <c:v>5289.5159902987652</c:v>
                </c:pt>
                <c:pt idx="5">
                  <c:v>4208.479024680948</c:v>
                </c:pt>
                <c:pt idx="6">
                  <c:v>4268.2590246809486</c:v>
                </c:pt>
                <c:pt idx="7">
                  <c:v>4268.2590246809486</c:v>
                </c:pt>
                <c:pt idx="8">
                  <c:v>4268.2590246809486</c:v>
                </c:pt>
                <c:pt idx="9">
                  <c:v>4267.1590246809483</c:v>
                </c:pt>
                <c:pt idx="10">
                  <c:v>3168.7340246809481</c:v>
                </c:pt>
                <c:pt idx="11">
                  <c:v>3162.4840246809481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8088976"/>
        <c:axId val="1062112328"/>
      </c:barChart>
      <c:catAx>
        <c:axId val="958088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  <a:ea typeface="Calibri"/>
                <a:cs typeface="Calibri"/>
              </a:defRPr>
            </a:pPr>
            <a:endParaRPr lang="en-US"/>
          </a:p>
        </c:txPr>
        <c:crossAx val="1062112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2112328"/>
        <c:scaling>
          <c:orientation val="minMax"/>
        </c:scaling>
        <c:delete val="0"/>
        <c:axPos val="l"/>
        <c:majorGridlines>
          <c:spPr>
            <a:ln w="3175">
              <a:noFill/>
              <a:prstDash val="solid"/>
            </a:ln>
          </c:spPr>
        </c:majorGridlines>
        <c:numFmt formatCode="_(* #,##0_);_(* \(#,##0\);_(* &quot;-&quot;??_);_(@_)" sourceLinked="1"/>
        <c:majorTickMark val="out"/>
        <c:minorTickMark val="out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  <a:ea typeface="Calibri"/>
                <a:cs typeface="Calibri"/>
              </a:defRPr>
            </a:pPr>
            <a:endParaRPr lang="en-US"/>
          </a:p>
        </c:txPr>
        <c:crossAx val="958088976"/>
        <c:crosses val="autoZero"/>
        <c:crossBetween val="between"/>
      </c:valAx>
      <c:spPr>
        <a:noFill/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3.4368530020703947E-2"/>
          <c:y val="0.8375025558549678"/>
          <c:w val="0.88164435967243215"/>
          <c:h val="0.10965154217601253"/>
        </c:manualLayout>
      </c:layout>
      <c:overlay val="0"/>
      <c:spPr>
        <a:solidFill>
          <a:schemeClr val="bg1">
            <a:lumMod val="95000"/>
          </a:schemeClr>
        </a:solidFill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chemeClr val="bg1">
                  <a:lumMod val="50000"/>
                </a:schemeClr>
              </a:solidFill>
              <a:latin typeface="Arial" panose="020B0604020202020204" pitchFamily="34" charset="0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3175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577561</xdr:colOff>
          <xdr:row>12</xdr:row>
          <xdr:rowOff>82261</xdr:rowOff>
        </xdr:from>
        <xdr:to>
          <xdr:col>16</xdr:col>
          <xdr:colOff>484909</xdr:colOff>
          <xdr:row>12</xdr:row>
          <xdr:rowOff>337704</xdr:rowOff>
        </xdr:to>
        <xdr:sp macro="" textlink="">
          <xdr:nvSpPr>
            <xdr:cNvPr id="24577" name="TIButton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E5E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12989</xdr:colOff>
          <xdr:row>12</xdr:row>
          <xdr:rowOff>91786</xdr:rowOff>
        </xdr:from>
        <xdr:to>
          <xdr:col>14</xdr:col>
          <xdr:colOff>415637</xdr:colOff>
          <xdr:row>12</xdr:row>
          <xdr:rowOff>346363</xdr:rowOff>
        </xdr:to>
        <xdr:sp macro="" textlink="">
          <xdr:nvSpPr>
            <xdr:cNvPr id="24578" name="TIButton2" hidden="1">
              <a:extLst>
                <a:ext uri="{63B3BB69-23CF-44E3-9099-C40C66FF867C}">
                  <a14:compatExt spid="_x0000_s245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E5E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xdr:twoCellAnchor editAs="absolute">
    <xdr:from>
      <xdr:col>13</xdr:col>
      <xdr:colOff>71871</xdr:colOff>
      <xdr:row>0</xdr:row>
      <xdr:rowOff>0</xdr:rowOff>
    </xdr:from>
    <xdr:to>
      <xdr:col>17</xdr:col>
      <xdr:colOff>43296</xdr:colOff>
      <xdr:row>11</xdr:row>
      <xdr:rowOff>716107</xdr:rowOff>
    </xdr:to>
    <xdr:sp macro="" textlink="">
      <xdr:nvSpPr>
        <xdr:cNvPr id="2" name="Rectangle 1"/>
        <xdr:cNvSpPr/>
      </xdr:nvSpPr>
      <xdr:spPr>
        <a:xfrm>
          <a:off x="6663171" y="0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2</xdr:col>
      <xdr:colOff>51956</xdr:colOff>
      <xdr:row>0</xdr:row>
      <xdr:rowOff>0</xdr:rowOff>
    </xdr:from>
    <xdr:to>
      <xdr:col>13</xdr:col>
      <xdr:colOff>78221</xdr:colOff>
      <xdr:row>11</xdr:row>
      <xdr:rowOff>716107</xdr:rowOff>
    </xdr:to>
    <xdr:sp macro="" textlink="">
      <xdr:nvSpPr>
        <xdr:cNvPr id="3" name="Rectangle 2"/>
        <xdr:cNvSpPr/>
      </xdr:nvSpPr>
      <xdr:spPr>
        <a:xfrm>
          <a:off x="51956" y="0"/>
          <a:ext cx="6617565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Employee Details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11</xdr:col>
      <xdr:colOff>371475</xdr:colOff>
      <xdr:row>0</xdr:row>
      <xdr:rowOff>0</xdr:rowOff>
    </xdr:from>
    <xdr:to>
      <xdr:col>15</xdr:col>
      <xdr:colOff>457200</xdr:colOff>
      <xdr:row>5</xdr:row>
      <xdr:rowOff>447675</xdr:rowOff>
    </xdr:to>
    <xdr:sp macro="" textlink="">
      <xdr:nvSpPr>
        <xdr:cNvPr id="3" name="Rectangle 2"/>
        <xdr:cNvSpPr/>
      </xdr:nvSpPr>
      <xdr:spPr>
        <a:xfrm>
          <a:off x="6677025" y="0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</xdr:col>
      <xdr:colOff>28575</xdr:colOff>
      <xdr:row>0</xdr:row>
      <xdr:rowOff>0</xdr:rowOff>
    </xdr:from>
    <xdr:to>
      <xdr:col>11</xdr:col>
      <xdr:colOff>377825</xdr:colOff>
      <xdr:row>5</xdr:row>
      <xdr:rowOff>447675</xdr:rowOff>
    </xdr:to>
    <xdr:sp macro="" textlink="">
      <xdr:nvSpPr>
        <xdr:cNvPr id="4" name="Rectangle 3"/>
        <xdr:cNvSpPr/>
      </xdr:nvSpPr>
      <xdr:spPr>
        <a:xfrm>
          <a:off x="123825" y="0"/>
          <a:ext cx="6559550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Employee Detail Drill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1123950</xdr:colOff>
      <xdr:row>1</xdr:row>
      <xdr:rowOff>19050</xdr:rowOff>
    </xdr:from>
    <xdr:to>
      <xdr:col>5</xdr:col>
      <xdr:colOff>19050</xdr:colOff>
      <xdr:row>2</xdr:row>
      <xdr:rowOff>466725</xdr:rowOff>
    </xdr:to>
    <xdr:sp macro="" textlink="">
      <xdr:nvSpPr>
        <xdr:cNvPr id="3" name="Rectangle 2"/>
        <xdr:cNvSpPr/>
      </xdr:nvSpPr>
      <xdr:spPr>
        <a:xfrm>
          <a:off x="1219200" y="19050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0</xdr:col>
      <xdr:colOff>76200</xdr:colOff>
      <xdr:row>1</xdr:row>
      <xdr:rowOff>19050</xdr:rowOff>
    </xdr:from>
    <xdr:to>
      <xdr:col>1</xdr:col>
      <xdr:colOff>1130300</xdr:colOff>
      <xdr:row>2</xdr:row>
      <xdr:rowOff>466725</xdr:rowOff>
    </xdr:to>
    <xdr:sp macro="" textlink="">
      <xdr:nvSpPr>
        <xdr:cNvPr id="4" name="Rectangle 3"/>
        <xdr:cNvSpPr/>
      </xdr:nvSpPr>
      <xdr:spPr>
        <a:xfrm>
          <a:off x="76200" y="19050"/>
          <a:ext cx="1149350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0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Benefits</a:t>
          </a:r>
          <a:br>
            <a:rPr lang="en-US" sz="20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</a:br>
          <a:r>
            <a:rPr lang="en-US" sz="20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Rates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10</xdr:row>
          <xdr:rowOff>133350</xdr:rowOff>
        </xdr:from>
        <xdr:to>
          <xdr:col>11</xdr:col>
          <xdr:colOff>571500</xdr:colOff>
          <xdr:row>11</xdr:row>
          <xdr:rowOff>95250</xdr:rowOff>
        </xdr:to>
        <xdr:sp macro="" textlink="">
          <xdr:nvSpPr>
            <xdr:cNvPr id="10241" name="TIButton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E5E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xdr:twoCellAnchor editAs="absolute">
    <xdr:from>
      <xdr:col>8</xdr:col>
      <xdr:colOff>104775</xdr:colOff>
      <xdr:row>0</xdr:row>
      <xdr:rowOff>0</xdr:rowOff>
    </xdr:from>
    <xdr:to>
      <xdr:col>12</xdr:col>
      <xdr:colOff>123825</xdr:colOff>
      <xdr:row>10</xdr:row>
      <xdr:rowOff>38100</xdr:rowOff>
    </xdr:to>
    <xdr:sp macro="" textlink="">
      <xdr:nvSpPr>
        <xdr:cNvPr id="2" name="Rectangle 1"/>
        <xdr:cNvSpPr/>
      </xdr:nvSpPr>
      <xdr:spPr>
        <a:xfrm>
          <a:off x="5953125" y="0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2</xdr:col>
      <xdr:colOff>28575</xdr:colOff>
      <xdr:row>0</xdr:row>
      <xdr:rowOff>0</xdr:rowOff>
    </xdr:from>
    <xdr:to>
      <xdr:col>8</xdr:col>
      <xdr:colOff>111125</xdr:colOff>
      <xdr:row>10</xdr:row>
      <xdr:rowOff>38100</xdr:rowOff>
    </xdr:to>
    <xdr:sp macro="" textlink="">
      <xdr:nvSpPr>
        <xdr:cNvPr id="4" name="Rectangle 3"/>
        <xdr:cNvSpPr/>
      </xdr:nvSpPr>
      <xdr:spPr>
        <a:xfrm>
          <a:off x="123825" y="0"/>
          <a:ext cx="5835650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Job Related Compensation Assumptions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26</xdr:row>
      <xdr:rowOff>9524</xdr:rowOff>
    </xdr:from>
    <xdr:to>
      <xdr:col>15</xdr:col>
      <xdr:colOff>552450</xdr:colOff>
      <xdr:row>37</xdr:row>
      <xdr:rowOff>76199</xdr:rowOff>
    </xdr:to>
    <xdr:graphicFrame macro="">
      <xdr:nvGraphicFramePr>
        <xdr:cNvPr id="1126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26</xdr:row>
      <xdr:rowOff>28575</xdr:rowOff>
    </xdr:from>
    <xdr:to>
      <xdr:col>7</xdr:col>
      <xdr:colOff>266700</xdr:colOff>
      <xdr:row>37</xdr:row>
      <xdr:rowOff>76200</xdr:rowOff>
    </xdr:to>
    <xdr:graphicFrame macro="">
      <xdr:nvGraphicFramePr>
        <xdr:cNvPr id="1126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12</xdr:col>
      <xdr:colOff>219075</xdr:colOff>
      <xdr:row>4</xdr:row>
      <xdr:rowOff>38100</xdr:rowOff>
    </xdr:from>
    <xdr:to>
      <xdr:col>16</xdr:col>
      <xdr:colOff>38100</xdr:colOff>
      <xdr:row>5</xdr:row>
      <xdr:rowOff>485775</xdr:rowOff>
    </xdr:to>
    <xdr:sp macro="" textlink="">
      <xdr:nvSpPr>
        <xdr:cNvPr id="2" name="Rectangle 1"/>
        <xdr:cNvSpPr/>
      </xdr:nvSpPr>
      <xdr:spPr>
        <a:xfrm>
          <a:off x="7562850" y="38100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3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</xdr:col>
      <xdr:colOff>28575</xdr:colOff>
      <xdr:row>4</xdr:row>
      <xdr:rowOff>38100</xdr:rowOff>
    </xdr:from>
    <xdr:to>
      <xdr:col>12</xdr:col>
      <xdr:colOff>225425</xdr:colOff>
      <xdr:row>5</xdr:row>
      <xdr:rowOff>485775</xdr:rowOff>
    </xdr:to>
    <xdr:sp macro="" textlink="">
      <xdr:nvSpPr>
        <xdr:cNvPr id="3" name="Rectangle 2"/>
        <xdr:cNvSpPr/>
      </xdr:nvSpPr>
      <xdr:spPr>
        <a:xfrm>
          <a:off x="123825" y="38100"/>
          <a:ext cx="7445375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Employee Summary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3.bin"/><Relationship Id="rId2" Type="http://schemas.openxmlformats.org/officeDocument/2006/relationships/customProperty" Target="../customProperty2.bin"/><Relationship Id="rId1" Type="http://schemas.openxmlformats.org/officeDocument/2006/relationships/customProperty" Target="../customProperty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4.emf"/><Relationship Id="rId4" Type="http://schemas.openxmlformats.org/officeDocument/2006/relationships/control" Target="../activeX/activeX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Q31"/>
  <sheetViews>
    <sheetView showGridLines="0" showRowColHeaders="0" tabSelected="1" topLeftCell="C12" zoomScale="110" zoomScaleNormal="110" workbookViewId="0">
      <selection activeCell="C12" sqref="C12"/>
    </sheetView>
  </sheetViews>
  <sheetFormatPr defaultRowHeight="15" x14ac:dyDescent="0.25"/>
  <cols>
    <col min="1" max="2" width="2.7109375" hidden="1" customWidth="1"/>
    <col min="3" max="3" width="1.42578125" customWidth="1"/>
    <col min="4" max="4" width="0.85546875" hidden="1" customWidth="1"/>
    <col min="5" max="5" width="23.140625" customWidth="1"/>
    <col min="6" max="6" width="12.42578125" customWidth="1"/>
    <col min="7" max="7" width="19.85546875" customWidth="1"/>
    <col min="8" max="8" width="5.5703125" customWidth="1"/>
    <col min="9" max="9" width="5" customWidth="1"/>
    <col min="10" max="10" width="8.85546875" customWidth="1"/>
    <col min="11" max="11" width="9.7109375" customWidth="1"/>
    <col min="12" max="12" width="5.85546875" customWidth="1"/>
    <col min="13" max="13" width="7" customWidth="1"/>
    <col min="14" max="14" width="8.5703125" customWidth="1"/>
    <col min="15" max="15" width="9.7109375" customWidth="1"/>
    <col min="16" max="16" width="6.42578125" customWidth="1"/>
    <col min="17" max="17" width="7.85546875" style="63" customWidth="1"/>
  </cols>
  <sheetData>
    <row r="1" spans="1:17" hidden="1" x14ac:dyDescent="0.25">
      <c r="A1" t="s">
        <v>16</v>
      </c>
      <c r="M1" s="46"/>
      <c r="Q1" s="48"/>
    </row>
    <row r="2" spans="1:17" s="47" customFormat="1" ht="12" hidden="1" x14ac:dyDescent="0.2">
      <c r="A2" s="47">
        <f>0</f>
        <v>0</v>
      </c>
      <c r="C2" s="71"/>
      <c r="D2" s="68"/>
      <c r="E2" s="109"/>
      <c r="F2" s="110"/>
      <c r="G2" s="110"/>
      <c r="H2" s="111"/>
      <c r="I2" s="112"/>
      <c r="J2" s="113"/>
      <c r="K2" s="110"/>
      <c r="L2" s="111"/>
      <c r="M2" s="114"/>
      <c r="N2" s="115"/>
      <c r="O2" s="113"/>
      <c r="P2" s="66"/>
      <c r="Q2" s="66"/>
    </row>
    <row r="3" spans="1:17" s="49" customFormat="1" ht="12" hidden="1" x14ac:dyDescent="0.2">
      <c r="A3" s="49">
        <f>1</f>
        <v>1</v>
      </c>
      <c r="C3" s="72"/>
      <c r="D3" s="69"/>
      <c r="E3" s="116"/>
      <c r="F3" s="117"/>
      <c r="G3" s="117"/>
      <c r="H3" s="118"/>
      <c r="I3" s="119"/>
      <c r="J3" s="120"/>
      <c r="K3" s="121"/>
      <c r="L3" s="118"/>
      <c r="M3" s="122"/>
      <c r="N3" s="123"/>
      <c r="O3" s="120"/>
      <c r="P3" s="67"/>
      <c r="Q3" s="67"/>
    </row>
    <row r="4" spans="1:17" s="47" customFormat="1" ht="12" hidden="1" x14ac:dyDescent="0.2">
      <c r="A4" s="47">
        <f>2</f>
        <v>2</v>
      </c>
      <c r="C4" s="71"/>
      <c r="D4" s="68"/>
      <c r="E4" s="109"/>
      <c r="F4" s="124"/>
      <c r="G4" s="124"/>
      <c r="H4" s="125"/>
      <c r="I4" s="112"/>
      <c r="J4" s="113"/>
      <c r="K4" s="110"/>
      <c r="L4" s="125"/>
      <c r="M4" s="114"/>
      <c r="N4" s="115"/>
      <c r="O4" s="113"/>
      <c r="P4" s="125"/>
      <c r="Q4" s="125"/>
    </row>
    <row r="5" spans="1:17" s="47" customFormat="1" ht="12" hidden="1" x14ac:dyDescent="0.2">
      <c r="A5" s="47">
        <f>3</f>
        <v>3</v>
      </c>
      <c r="C5" s="71"/>
      <c r="D5" s="68"/>
      <c r="E5" s="109"/>
      <c r="F5" s="124"/>
      <c r="G5" s="124"/>
      <c r="H5" s="125"/>
      <c r="I5" s="112"/>
      <c r="J5" s="113"/>
      <c r="K5" s="110"/>
      <c r="L5" s="125"/>
      <c r="M5" s="114"/>
      <c r="N5" s="115"/>
      <c r="O5" s="113"/>
      <c r="P5" s="125"/>
      <c r="Q5" s="125"/>
    </row>
    <row r="6" spans="1:17" s="47" customFormat="1" ht="12" hidden="1" x14ac:dyDescent="0.2">
      <c r="A6" s="47" t="s">
        <v>255</v>
      </c>
      <c r="C6" s="71"/>
      <c r="D6" s="68"/>
      <c r="E6" s="109"/>
      <c r="F6" s="110"/>
      <c r="G6" s="110"/>
      <c r="H6" s="111"/>
      <c r="I6" s="112"/>
      <c r="J6" s="113"/>
      <c r="K6" s="110"/>
      <c r="L6" s="126"/>
      <c r="M6" s="114"/>
      <c r="N6" s="115"/>
      <c r="O6" s="113"/>
      <c r="P6" s="111"/>
      <c r="Q6" s="111"/>
    </row>
    <row r="7" spans="1:17" s="47" customFormat="1" ht="12" hidden="1" x14ac:dyDescent="0.2">
      <c r="A7" s="47" t="s">
        <v>256</v>
      </c>
      <c r="C7" s="71"/>
      <c r="D7" s="68"/>
      <c r="E7" s="109"/>
      <c r="F7" s="110"/>
      <c r="G7" s="110"/>
      <c r="H7" s="111"/>
      <c r="I7" s="127"/>
      <c r="J7" s="113"/>
      <c r="K7" s="110"/>
      <c r="L7" s="111"/>
      <c r="M7" s="114"/>
      <c r="N7" s="115"/>
      <c r="O7" s="113"/>
      <c r="P7" s="111"/>
      <c r="Q7" s="111"/>
    </row>
    <row r="8" spans="1:17" s="47" customFormat="1" ht="12" hidden="1" x14ac:dyDescent="0.2">
      <c r="A8" s="47" t="s">
        <v>15</v>
      </c>
      <c r="C8" s="71"/>
      <c r="D8" s="68"/>
      <c r="E8" s="128"/>
      <c r="F8" s="110"/>
      <c r="G8" s="110"/>
      <c r="H8" s="111"/>
      <c r="I8" s="112"/>
      <c r="J8" s="113"/>
      <c r="K8" s="110"/>
      <c r="L8" s="111"/>
      <c r="M8" s="114"/>
      <c r="N8" s="115"/>
      <c r="O8" s="113"/>
      <c r="P8" s="111"/>
      <c r="Q8" s="111"/>
    </row>
    <row r="9" spans="1:17" s="47" customFormat="1" ht="12" hidden="1" x14ac:dyDescent="0.2">
      <c r="A9" s="47" t="s">
        <v>295</v>
      </c>
      <c r="C9" s="73"/>
      <c r="D9" s="70"/>
      <c r="E9" s="129"/>
      <c r="F9" s="130"/>
      <c r="G9" s="130"/>
      <c r="H9" s="131"/>
      <c r="I9" s="132"/>
      <c r="J9" s="113"/>
      <c r="K9" s="130"/>
      <c r="L9" s="131"/>
      <c r="M9" s="114"/>
      <c r="N9" s="133"/>
      <c r="O9" s="113"/>
      <c r="P9" s="131"/>
      <c r="Q9" s="131" t="s">
        <v>296</v>
      </c>
    </row>
    <row r="10" spans="1:17" hidden="1" x14ac:dyDescent="0.25">
      <c r="A10" t="s">
        <v>17</v>
      </c>
      <c r="I10" s="50"/>
      <c r="J10" s="51"/>
      <c r="K10" s="52"/>
      <c r="N10">
        <f ca="1">_xll.DBRW($D$11,$D$15,"Total",$F$15,$H$15,"Validation")</f>
        <v>0</v>
      </c>
      <c r="O10" t="str">
        <f ca="1">_xll.DBRW($D$11,$D$15,"Total",$F$15,$H$15,"ValidationFlag")</f>
        <v>Input Valid</v>
      </c>
    </row>
    <row r="11" spans="1:17" hidden="1" x14ac:dyDescent="0.25">
      <c r="D11" t="str">
        <f ca="1">_xll.TM1RPTVIEW("24retail:Employee:1", 0, _xll.TM1RPTTITLE("24retail:organization",$D$15), _xll.TM1RPTTITLE("24retail:Year",$F$15), _xll.TM1RPTTITLE("24retail:Version",$H$15),TM1RPTFMTRNG,TM1RPTFMTIDCOL)</f>
        <v>24retail:Employee:1</v>
      </c>
    </row>
    <row r="12" spans="1:17" ht="57.75" customHeight="1" thickBot="1" x14ac:dyDescent="0.3">
      <c r="B12" s="53"/>
      <c r="C12" s="54"/>
      <c r="D12" s="55" t="s">
        <v>34</v>
      </c>
      <c r="E12" s="75" t="s">
        <v>34</v>
      </c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7"/>
    </row>
    <row r="13" spans="1:17" ht="39.75" customHeight="1" x14ac:dyDescent="0.25">
      <c r="K13" s="56"/>
      <c r="L13" s="56"/>
      <c r="M13" s="56"/>
      <c r="N13" s="56"/>
    </row>
    <row r="14" spans="1:17" s="57" customFormat="1" ht="15" customHeight="1" x14ac:dyDescent="0.25">
      <c r="D14" s="134" t="s">
        <v>33</v>
      </c>
      <c r="E14" s="134"/>
      <c r="F14" s="135" t="s">
        <v>0</v>
      </c>
      <c r="G14" s="135"/>
      <c r="H14" s="135" t="s">
        <v>1</v>
      </c>
      <c r="I14" s="135"/>
      <c r="J14" s="135"/>
      <c r="K14" s="135"/>
      <c r="L14" s="134" t="s">
        <v>252</v>
      </c>
      <c r="M14" s="134"/>
      <c r="N14" s="134"/>
      <c r="O14" s="134"/>
      <c r="P14" s="134"/>
      <c r="Q14" s="64"/>
    </row>
    <row r="15" spans="1:17" s="57" customFormat="1" ht="15" customHeight="1" x14ac:dyDescent="0.25">
      <c r="D15" s="136" t="str">
        <f ca="1">_xll.SUBNM("24retail:organization","","101","Caption_Default")</f>
        <v>Massachusetts</v>
      </c>
      <c r="E15" s="136"/>
      <c r="F15" s="136" t="str">
        <f ca="1">_xll.SUBNM("24retail:Year","Default","Y2","Caption_Default")</f>
        <v>2015</v>
      </c>
      <c r="G15" s="136"/>
      <c r="H15" s="136" t="str">
        <f ca="1">_xll.SUBNM("24retail:Version","Current",_xll.DBR("24retail:Calendar","Current Version","String"),"Caption_Default")</f>
        <v>Budget</v>
      </c>
      <c r="I15" s="136"/>
      <c r="J15" s="136"/>
      <c r="K15" s="136"/>
      <c r="L15" s="137" t="str">
        <f ca="1">$O$10</f>
        <v>Input Valid</v>
      </c>
      <c r="M15" s="137"/>
      <c r="N15" s="137"/>
      <c r="O15" s="137"/>
      <c r="P15" s="137"/>
      <c r="Q15" s="64"/>
    </row>
    <row r="16" spans="1:17" ht="7.5" customHeight="1" x14ac:dyDescent="0.25"/>
    <row r="17" spans="1:17" s="62" customFormat="1" ht="12" customHeight="1" x14ac:dyDescent="0.2">
      <c r="D17" s="2"/>
      <c r="E17" s="2" t="s">
        <v>2</v>
      </c>
      <c r="F17" s="2" t="s">
        <v>3</v>
      </c>
      <c r="G17" s="2" t="s">
        <v>4</v>
      </c>
      <c r="H17" s="2" t="s">
        <v>262</v>
      </c>
      <c r="I17" s="2" t="s">
        <v>5</v>
      </c>
      <c r="J17" s="105" t="s">
        <v>264</v>
      </c>
      <c r="K17" s="2" t="s">
        <v>265</v>
      </c>
      <c r="L17" s="2" t="s">
        <v>253</v>
      </c>
      <c r="M17" s="105" t="s">
        <v>253</v>
      </c>
      <c r="N17" s="2" t="s">
        <v>253</v>
      </c>
      <c r="O17" s="105" t="s">
        <v>268</v>
      </c>
      <c r="P17" s="2" t="s">
        <v>269</v>
      </c>
      <c r="Q17" s="2" t="s">
        <v>293</v>
      </c>
    </row>
    <row r="18" spans="1:17" s="58" customFormat="1" ht="12" customHeight="1" thickBot="1" x14ac:dyDescent="0.25">
      <c r="D18" s="23"/>
      <c r="E18" s="155"/>
      <c r="F18" s="155"/>
      <c r="G18" s="155"/>
      <c r="H18" s="155" t="s">
        <v>263</v>
      </c>
      <c r="I18" s="155"/>
      <c r="J18" s="156" t="s">
        <v>279</v>
      </c>
      <c r="K18" s="155" t="s">
        <v>264</v>
      </c>
      <c r="L18" s="155" t="s">
        <v>263</v>
      </c>
      <c r="M18" s="156" t="s">
        <v>266</v>
      </c>
      <c r="N18" s="155" t="s">
        <v>267</v>
      </c>
      <c r="O18" s="156" t="s">
        <v>264</v>
      </c>
      <c r="P18" s="155" t="s">
        <v>270</v>
      </c>
      <c r="Q18" s="155" t="s">
        <v>294</v>
      </c>
    </row>
    <row r="19" spans="1:17" s="58" customFormat="1" ht="32.25" hidden="1" customHeight="1" x14ac:dyDescent="0.2">
      <c r="D19" s="59"/>
      <c r="E19" s="59" t="s">
        <v>2</v>
      </c>
      <c r="F19" s="59" t="s">
        <v>3</v>
      </c>
      <c r="G19" s="59" t="s">
        <v>4</v>
      </c>
      <c r="H19" s="59" t="s">
        <v>11</v>
      </c>
      <c r="I19" s="59" t="s">
        <v>5</v>
      </c>
      <c r="J19" s="59" t="s">
        <v>6</v>
      </c>
      <c r="K19" s="59" t="s">
        <v>7</v>
      </c>
      <c r="L19" s="59" t="s">
        <v>8</v>
      </c>
      <c r="M19" s="59" t="s">
        <v>9</v>
      </c>
      <c r="N19" s="59" t="s">
        <v>251</v>
      </c>
      <c r="O19" s="59" t="s">
        <v>10</v>
      </c>
      <c r="P19" s="59" t="s">
        <v>12</v>
      </c>
      <c r="Q19" s="65"/>
    </row>
    <row r="20" spans="1:17" ht="30.75" hidden="1" thickTop="1" x14ac:dyDescent="0.25">
      <c r="E20" s="60" t="s">
        <v>2</v>
      </c>
      <c r="F20" s="60" t="s">
        <v>3</v>
      </c>
      <c r="G20" s="60" t="s">
        <v>4</v>
      </c>
      <c r="H20" s="60" t="s">
        <v>11</v>
      </c>
      <c r="I20" s="60" t="s">
        <v>5</v>
      </c>
      <c r="J20" s="60" t="s">
        <v>6</v>
      </c>
      <c r="K20" s="60" t="s">
        <v>7</v>
      </c>
      <c r="L20" s="60" t="s">
        <v>8</v>
      </c>
      <c r="M20" s="60" t="s">
        <v>9</v>
      </c>
      <c r="N20" s="61" t="s">
        <v>251</v>
      </c>
      <c r="O20" s="60" t="s">
        <v>10</v>
      </c>
      <c r="P20" s="60" t="s">
        <v>12</v>
      </c>
    </row>
    <row r="21" spans="1:17" ht="15.75" thickTop="1" x14ac:dyDescent="0.25">
      <c r="A21" s="49" t="str">
        <f ca="1">IF(B21&lt;&gt;"0",B21,IF(MOD(D21,2)&lt;&gt;0,"GREY",C21))</f>
        <v>1</v>
      </c>
      <c r="B21" s="49" t="str">
        <f ca="1">_xll.DBR($D$11,$D$15,$D21,$F$15,$H$15,"RowFormat")</f>
        <v>1</v>
      </c>
      <c r="C21" s="72"/>
      <c r="D21" s="74" t="str">
        <f ca="1">_xll.TM1RPTROW($D$11,"24retail:EmployeeList","Default")</f>
        <v>Total</v>
      </c>
      <c r="E21" s="116" t="str">
        <f ca="1">_xll.DBRW($D$11,$D$15,$D21,$F$15,$H$15,E$20)</f>
        <v/>
      </c>
      <c r="F21" s="117" t="str">
        <f ca="1">_xll.DBRW($D$11,$D$15,$D21,$F$15,$H$15,F$20)</f>
        <v/>
      </c>
      <c r="G21" s="117" t="str">
        <f ca="1">_xll.DBRW($D$11,$D$15,$D21,$F$15,$H$15,G$20)</f>
        <v/>
      </c>
      <c r="H21" s="118" t="str">
        <f ca="1">_xll.DBRW($D$11,$D$15,$D21,$F$15,$H$15,H$20)</f>
        <v/>
      </c>
      <c r="I21" s="119">
        <f ca="1">_xll.DBRW($D$11,$D$15,$D21,$F$15,$H$15,I$20)</f>
        <v>5</v>
      </c>
      <c r="J21" s="120">
        <f ca="1">_xll.DBRW($D$11,$D$15,$D21,$F$15,$H$15,J$20)</f>
        <v>528541.66484509734</v>
      </c>
      <c r="K21" s="121">
        <f ca="1">_xll.DBRW($D$11,$D$15,$D21,$F$15,$H$15,K$20)</f>
        <v>321000</v>
      </c>
      <c r="L21" s="118" t="str">
        <f ca="1">_xll.DBRW($D$11,$D$15,$D21,$F$15,$H$15,L$20)</f>
        <v/>
      </c>
      <c r="M21" s="122">
        <f ca="1">_xll.DBRW($D$11,$D$15,$D21,$F$15,$H$15,M$20)</f>
        <v>0</v>
      </c>
      <c r="N21" s="123">
        <f ca="1">_xll.DBRW($D$11,$D$15,$D21,$F$15,$H$15,N$20)</f>
        <v>0</v>
      </c>
      <c r="O21" s="120" t="str">
        <f ca="1">_xll.DBRW($D$11,$D$15,$D21,$F$15,$H$15,O$20)</f>
        <v/>
      </c>
      <c r="P21" s="67" t="str">
        <f ca="1">_xll.DBRW($D$11,$D$15,$D21,$F$15,$H$15,P$20)</f>
        <v/>
      </c>
      <c r="Q21" s="67" t="str">
        <f ca="1">IF(K21&gt;0,IF(K21&lt;J21, "1",IF(K21=0,0,"")),"")</f>
        <v>1</v>
      </c>
    </row>
    <row r="22" spans="1:17" x14ac:dyDescent="0.25">
      <c r="A22" s="47" t="str">
        <f t="shared" ref="A22:A31" ca="1" si="0">IF(B22&lt;&gt;"0",B22,IF(MOD(D22,2)&lt;&gt;0,"GREY",C22))</f>
        <v>GREY</v>
      </c>
      <c r="B22" s="47" t="str">
        <f ca="1">_xll.DBR($D$11,$D$15,$D22,$F$15,$H$15,"RowFormat")</f>
        <v>0</v>
      </c>
      <c r="C22" s="73"/>
      <c r="D22" s="70" t="s">
        <v>18</v>
      </c>
      <c r="E22" s="129" t="str">
        <f ca="1">_xll.DBRW($D$11,$D$15,$D22,$F$15,$H$15,E$20)</f>
        <v>Gretchen Davis</v>
      </c>
      <c r="F22" s="130" t="str">
        <f ca="1">_xll.DBRW($D$11,$D$15,$D22,$F$15,$H$15,F$20)</f>
        <v>Prod Mgmt</v>
      </c>
      <c r="G22" s="130" t="str">
        <f ca="1">_xll.DBRW($D$11,$D$15,$D22,$F$15,$H$15,G$20)</f>
        <v>C004 PM Anly</v>
      </c>
      <c r="H22" s="131" t="str">
        <f ca="1">_xll.DBRW($D$11,$D$15,$D22,$F$15,$H$15,H$20)</f>
        <v/>
      </c>
      <c r="I22" s="132">
        <f ca="1">_xll.DBRW($D$11,$D$15,$D22,$F$15,$H$15,I$20)</f>
        <v>1</v>
      </c>
      <c r="J22" s="113">
        <f ca="1">_xll.DBRW($D$11,$D$15,$D22,$F$15,$H$15,J$20)</f>
        <v>113496.01533004679</v>
      </c>
      <c r="K22" s="130">
        <f ca="1">_xll.DBRW($D$11,$D$15,$D22,$F$15,$H$15,K$20)</f>
        <v>122000</v>
      </c>
      <c r="L22" s="131" t="str">
        <f ca="1">_xll.DBRW($D$11,$D$15,$D22,$F$15,$H$15,L$20)</f>
        <v>Jul</v>
      </c>
      <c r="M22" s="114">
        <f ca="1">_xll.DBRW($D$11,$D$15,$D22,$F$15,$H$15,M$20)</f>
        <v>5</v>
      </c>
      <c r="N22" s="133">
        <f ca="1">_xll.DBRW($D$11,$D$15,$D22,$F$15,$H$15,N$20)</f>
        <v>0</v>
      </c>
      <c r="O22" s="113">
        <f ca="1">_xll.DBRW($D$11,$D$15,$D22,$F$15,$H$15,O$20)</f>
        <v>128100</v>
      </c>
      <c r="P22" s="131" t="str">
        <f ca="1">_xll.DBRW($D$11,$D$15,$D22,$F$15,$H$15,P$20)</f>
        <v/>
      </c>
      <c r="Q22" s="131" t="str">
        <f t="shared" ref="Q22:Q31" ca="1" si="1">IF(K22&gt;0,IF(K22&lt;J22, "1",IF(K22=0,0,"")),"")</f>
        <v/>
      </c>
    </row>
    <row r="23" spans="1:17" x14ac:dyDescent="0.25">
      <c r="A23" s="47">
        <f t="shared" ca="1" si="0"/>
        <v>0</v>
      </c>
      <c r="B23" s="47" t="str">
        <f ca="1">_xll.DBR($D$11,$D$15,$D23,$F$15,$H$15,"RowFormat")</f>
        <v>0</v>
      </c>
      <c r="C23" s="71"/>
      <c r="D23" s="68" t="s">
        <v>19</v>
      </c>
      <c r="E23" s="109" t="str">
        <f ca="1">_xll.DBRW($D$11,$D$15,$D23,$F$15,$H$15,E$20)</f>
        <v>Kevin Rankin</v>
      </c>
      <c r="F23" s="110" t="str">
        <f ca="1">_xll.DBRW($D$11,$D$15,$D23,$F$15,$H$15,F$20)</f>
        <v>Mktg</v>
      </c>
      <c r="G23" s="110" t="str">
        <f ca="1">_xll.DBRW($D$11,$D$15,$D23,$F$15,$H$15,G$20)</f>
        <v>B002 Mkt Spc 1</v>
      </c>
      <c r="H23" s="111" t="str">
        <f ca="1">_xll.DBRW($D$11,$D$15,$D23,$F$15,$H$15,H$20)</f>
        <v/>
      </c>
      <c r="I23" s="112">
        <f ca="1">_xll.DBRW($D$11,$D$15,$D23,$F$15,$H$15,I$20)</f>
        <v>1</v>
      </c>
      <c r="J23" s="113">
        <f ca="1">_xll.DBRW($D$11,$D$15,$D23,$F$15,$H$15,J$20)</f>
        <v>93796.795401452677</v>
      </c>
      <c r="K23" s="110">
        <f ca="1">_xll.DBRW($D$11,$D$15,$D23,$F$15,$H$15,K$20)</f>
        <v>0</v>
      </c>
      <c r="L23" s="111" t="str">
        <f ca="1">_xll.DBRW($D$11,$D$15,$D23,$F$15,$H$15,L$20)</f>
        <v>Mar</v>
      </c>
      <c r="M23" s="114">
        <f ca="1">_xll.DBRW($D$11,$D$15,$D23,$F$15,$H$15,M$20)</f>
        <v>5</v>
      </c>
      <c r="N23" s="115">
        <f ca="1">_xll.DBRW($D$11,$D$15,$D23,$F$15,$H$15,N$20)</f>
        <v>0</v>
      </c>
      <c r="O23" s="113">
        <f ca="1">_xll.DBRW($D$11,$D$15,$D23,$F$15,$H$15,O$20)</f>
        <v>98486.635171525311</v>
      </c>
      <c r="P23" s="66" t="str">
        <f ca="1">_xll.DBRW($D$11,$D$15,$D23,$F$15,$H$15,P$20)</f>
        <v/>
      </c>
      <c r="Q23" s="66" t="str">
        <f t="shared" ca="1" si="1"/>
        <v/>
      </c>
    </row>
    <row r="24" spans="1:17" x14ac:dyDescent="0.25">
      <c r="A24" s="47" t="str">
        <f t="shared" ca="1" si="0"/>
        <v>GREY</v>
      </c>
      <c r="B24" s="47" t="str">
        <f ca="1">_xll.DBR($D$11,$D$15,$D24,$F$15,$H$15,"RowFormat")</f>
        <v>0</v>
      </c>
      <c r="C24" s="73"/>
      <c r="D24" s="70" t="s">
        <v>20</v>
      </c>
      <c r="E24" s="129" t="str">
        <f ca="1">_xll.DBRW($D$11,$D$15,$D24,$F$15,$H$15,E$20)</f>
        <v>Maggie Clark</v>
      </c>
      <c r="F24" s="130" t="str">
        <f ca="1">_xll.DBRW($D$11,$D$15,$D24,$F$15,$H$15,F$20)</f>
        <v>Prod Mgmt</v>
      </c>
      <c r="G24" s="130" t="str">
        <f ca="1">_xll.DBRW($D$11,$D$15,$D24,$F$15,$H$15,G$20)</f>
        <v>C004 PM Anly</v>
      </c>
      <c r="H24" s="131" t="str">
        <f ca="1">_xll.DBRW($D$11,$D$15,$D24,$F$15,$H$15,H$20)</f>
        <v/>
      </c>
      <c r="I24" s="132">
        <f ca="1">_xll.DBRW($D$11,$D$15,$D24,$F$15,$H$15,I$20)</f>
        <v>1</v>
      </c>
      <c r="J24" s="113">
        <f ca="1">_xll.DBRW($D$11,$D$15,$D24,$F$15,$H$15,J$20)</f>
        <v>113496.01533004679</v>
      </c>
      <c r="K24" s="130">
        <f ca="1">_xll.DBRW($D$11,$D$15,$D24,$F$15,$H$15,K$20)</f>
        <v>99000</v>
      </c>
      <c r="L24" s="131" t="str">
        <f ca="1">_xll.DBRW($D$11,$D$15,$D24,$F$15,$H$15,L$20)</f>
        <v>Mar</v>
      </c>
      <c r="M24" s="114">
        <f ca="1">_xll.DBRW($D$11,$D$15,$D24,$F$15,$H$15,M$20)</f>
        <v>5</v>
      </c>
      <c r="N24" s="133">
        <f ca="1">_xll.DBRW($D$11,$D$15,$D24,$F$15,$H$15,N$20)</f>
        <v>0</v>
      </c>
      <c r="O24" s="113">
        <f ca="1">_xll.DBRW($D$11,$D$15,$D24,$F$15,$H$15,O$20)</f>
        <v>103950</v>
      </c>
      <c r="P24" s="131" t="str">
        <f ca="1">_xll.DBRW($D$11,$D$15,$D24,$F$15,$H$15,P$20)</f>
        <v/>
      </c>
      <c r="Q24" s="131" t="str">
        <f t="shared" ca="1" si="1"/>
        <v>1</v>
      </c>
    </row>
    <row r="25" spans="1:17" x14ac:dyDescent="0.25">
      <c r="A25" s="47">
        <f t="shared" ca="1" si="0"/>
        <v>0</v>
      </c>
      <c r="B25" s="47" t="str">
        <f ca="1">_xll.DBR($D$11,$D$15,$D25,$F$15,$H$15,"RowFormat")</f>
        <v>0</v>
      </c>
      <c r="C25" s="71"/>
      <c r="D25" s="68" t="s">
        <v>244</v>
      </c>
      <c r="E25" s="109" t="str">
        <f ca="1">_xll.DBRW($D$11,$D$15,$D25,$F$15,$H$15,E$20)</f>
        <v>Helen Barnes</v>
      </c>
      <c r="F25" s="110" t="str">
        <f ca="1">_xll.DBRW($D$11,$D$15,$D25,$F$15,$H$15,F$20)</f>
        <v>Sales</v>
      </c>
      <c r="G25" s="110" t="str">
        <f ca="1">_xll.DBRW($D$11,$D$15,$D25,$F$15,$H$15,G$20)</f>
        <v>A004 Sales Mgr</v>
      </c>
      <c r="H25" s="111" t="str">
        <f ca="1">_xll.DBRW($D$11,$D$15,$D25,$F$15,$H$15,H$20)</f>
        <v/>
      </c>
      <c r="I25" s="112">
        <f ca="1">_xll.DBRW($D$11,$D$15,$D25,$F$15,$H$15,I$20)</f>
        <v>1</v>
      </c>
      <c r="J25" s="113">
        <f ca="1">_xll.DBRW($D$11,$D$15,$D25,$F$15,$H$15,J$20)</f>
        <v>110309.8944507977</v>
      </c>
      <c r="K25" s="110">
        <f ca="1">_xll.DBRW($D$11,$D$15,$D25,$F$15,$H$15,K$20)</f>
        <v>0</v>
      </c>
      <c r="L25" s="111" t="str">
        <f ca="1">_xll.DBRW($D$11,$D$15,$D25,$F$15,$H$15,L$20)</f>
        <v>Apr</v>
      </c>
      <c r="M25" s="114">
        <f ca="1">_xll.DBRW($D$11,$D$15,$D25,$F$15,$H$15,M$20)</f>
        <v>5</v>
      </c>
      <c r="N25" s="115">
        <f ca="1">_xll.DBRW($D$11,$D$15,$D25,$F$15,$H$15,N$20)</f>
        <v>0</v>
      </c>
      <c r="O25" s="113">
        <f ca="1">_xll.DBRW($D$11,$D$15,$D25,$F$15,$H$15,O$20)</f>
        <v>115825.38917333759</v>
      </c>
      <c r="P25" s="66" t="str">
        <f ca="1">_xll.DBRW($D$11,$D$15,$D25,$F$15,$H$15,P$20)</f>
        <v>Jun</v>
      </c>
      <c r="Q25" s="66" t="str">
        <f t="shared" ca="1" si="1"/>
        <v/>
      </c>
    </row>
    <row r="26" spans="1:17" x14ac:dyDescent="0.25">
      <c r="A26" s="47" t="str">
        <f t="shared" ca="1" si="0"/>
        <v>GREY</v>
      </c>
      <c r="B26" s="47" t="str">
        <f ca="1">_xll.DBR($D$11,$D$15,$D26,$F$15,$H$15,"RowFormat")</f>
        <v>0</v>
      </c>
      <c r="C26" s="73"/>
      <c r="D26" s="70" t="s">
        <v>245</v>
      </c>
      <c r="E26" s="129" t="str">
        <f ca="1">_xll.DBRW($D$11,$D$15,$D26,$F$15,$H$15,E$20)</f>
        <v>Amanda Davies</v>
      </c>
      <c r="F26" s="130" t="str">
        <f ca="1">_xll.DBRW($D$11,$D$15,$D26,$F$15,$H$15,F$20)</f>
        <v>Eng</v>
      </c>
      <c r="G26" s="130" t="str">
        <f ca="1">_xll.DBRW($D$11,$D$15,$D26,$F$15,$H$15,G$20)</f>
        <v>J015 Softwr Eng II</v>
      </c>
      <c r="H26" s="131" t="str">
        <f ca="1">_xll.DBRW($D$11,$D$15,$D26,$F$15,$H$15,H$20)</f>
        <v/>
      </c>
      <c r="I26" s="132">
        <f ca="1">_xll.DBRW($D$11,$D$15,$D26,$F$15,$H$15,I$20)</f>
        <v>1</v>
      </c>
      <c r="J26" s="113">
        <f ca="1">_xll.DBRW($D$11,$D$15,$D26,$F$15,$H$15,J$20)</f>
        <v>97442.944332753454</v>
      </c>
      <c r="K26" s="130">
        <f ca="1">_xll.DBRW($D$11,$D$15,$D26,$F$15,$H$15,K$20)</f>
        <v>100000</v>
      </c>
      <c r="L26" s="131" t="str">
        <f ca="1">_xll.DBRW($D$11,$D$15,$D26,$F$15,$H$15,L$20)</f>
        <v>Apr</v>
      </c>
      <c r="M26" s="114">
        <f ca="1">_xll.DBRW($D$11,$D$15,$D26,$F$15,$H$15,M$20)</f>
        <v>5</v>
      </c>
      <c r="N26" s="133">
        <f ca="1">_xll.DBRW($D$11,$D$15,$D26,$F$15,$H$15,N$20)</f>
        <v>0</v>
      </c>
      <c r="O26" s="113">
        <f ca="1">_xll.DBRW($D$11,$D$15,$D26,$F$15,$H$15,O$20)</f>
        <v>105000</v>
      </c>
      <c r="P26" s="131" t="str">
        <f ca="1">_xll.DBRW($D$11,$D$15,$D26,$F$15,$H$15,P$20)</f>
        <v/>
      </c>
      <c r="Q26" s="131" t="str">
        <f t="shared" ca="1" si="1"/>
        <v/>
      </c>
    </row>
    <row r="27" spans="1:17" x14ac:dyDescent="0.25">
      <c r="A27" s="47">
        <f t="shared" ca="1" si="0"/>
        <v>0</v>
      </c>
      <c r="B27" s="47" t="str">
        <f ca="1">_xll.DBR($D$11,$D$15,$D27,$F$15,$H$15,"RowFormat")</f>
        <v>0</v>
      </c>
      <c r="C27" s="71"/>
      <c r="D27" s="68" t="s">
        <v>246</v>
      </c>
      <c r="E27" s="109" t="str">
        <f ca="1">_xll.DBRW($D$11,$D$15,$D27,$F$15,$H$15,E$20)</f>
        <v/>
      </c>
      <c r="F27" s="110" t="str">
        <f ca="1">_xll.DBRW($D$11,$D$15,$D27,$F$15,$H$15,F$20)</f>
        <v/>
      </c>
      <c r="G27" s="110" t="str">
        <f ca="1">_xll.DBRW($D$11,$D$15,$D27,$F$15,$H$15,G$20)</f>
        <v/>
      </c>
      <c r="H27" s="111" t="str">
        <f ca="1">_xll.DBRW($D$11,$D$15,$D27,$F$15,$H$15,H$20)</f>
        <v/>
      </c>
      <c r="I27" s="112">
        <f ca="1">_xll.DBRW($D$11,$D$15,$D27,$F$15,$H$15,I$20)</f>
        <v>0</v>
      </c>
      <c r="J27" s="113">
        <f ca="1">_xll.DBRW($D$11,$D$15,$D27,$F$15,$H$15,J$20)</f>
        <v>0</v>
      </c>
      <c r="K27" s="110">
        <f ca="1">_xll.DBRW($D$11,$D$15,$D27,$F$15,$H$15,K$20)</f>
        <v>0</v>
      </c>
      <c r="L27" s="111" t="str">
        <f ca="1">_xll.DBRW($D$11,$D$15,$D27,$F$15,$H$15,L$20)</f>
        <v/>
      </c>
      <c r="M27" s="114">
        <f ca="1">_xll.DBRW($D$11,$D$15,$D27,$F$15,$H$15,M$20)</f>
        <v>0</v>
      </c>
      <c r="N27" s="115">
        <f ca="1">_xll.DBRW($D$11,$D$15,$D27,$F$15,$H$15,N$20)</f>
        <v>0</v>
      </c>
      <c r="O27" s="113">
        <f ca="1">_xll.DBRW($D$11,$D$15,$D27,$F$15,$H$15,O$20)</f>
        <v>0</v>
      </c>
      <c r="P27" s="66" t="str">
        <f ca="1">_xll.DBRW($D$11,$D$15,$D27,$F$15,$H$15,P$20)</f>
        <v/>
      </c>
      <c r="Q27" s="66" t="str">
        <f t="shared" ca="1" si="1"/>
        <v/>
      </c>
    </row>
    <row r="28" spans="1:17" x14ac:dyDescent="0.25">
      <c r="A28" s="47" t="str">
        <f t="shared" ca="1" si="0"/>
        <v>GREY</v>
      </c>
      <c r="B28" s="47" t="str">
        <f ca="1">_xll.DBR($D$11,$D$15,$D28,$F$15,$H$15,"RowFormat")</f>
        <v>0</v>
      </c>
      <c r="C28" s="73"/>
      <c r="D28" s="70" t="s">
        <v>247</v>
      </c>
      <c r="E28" s="129" t="str">
        <f ca="1">_xll.DBRW($D$11,$D$15,$D28,$F$15,$H$15,E$20)</f>
        <v/>
      </c>
      <c r="F28" s="130" t="str">
        <f ca="1">_xll.DBRW($D$11,$D$15,$D28,$F$15,$H$15,F$20)</f>
        <v/>
      </c>
      <c r="G28" s="130" t="str">
        <f ca="1">_xll.DBRW($D$11,$D$15,$D28,$F$15,$H$15,G$20)</f>
        <v/>
      </c>
      <c r="H28" s="131" t="str">
        <f ca="1">_xll.DBRW($D$11,$D$15,$D28,$F$15,$H$15,H$20)</f>
        <v/>
      </c>
      <c r="I28" s="132">
        <f ca="1">_xll.DBRW($D$11,$D$15,$D28,$F$15,$H$15,I$20)</f>
        <v>0</v>
      </c>
      <c r="J28" s="113">
        <f ca="1">_xll.DBRW($D$11,$D$15,$D28,$F$15,$H$15,J$20)</f>
        <v>0</v>
      </c>
      <c r="K28" s="130">
        <f ca="1">_xll.DBRW($D$11,$D$15,$D28,$F$15,$H$15,K$20)</f>
        <v>0</v>
      </c>
      <c r="L28" s="131" t="str">
        <f ca="1">_xll.DBRW($D$11,$D$15,$D28,$F$15,$H$15,L$20)</f>
        <v/>
      </c>
      <c r="M28" s="114">
        <f ca="1">_xll.DBRW($D$11,$D$15,$D28,$F$15,$H$15,M$20)</f>
        <v>0</v>
      </c>
      <c r="N28" s="133">
        <f ca="1">_xll.DBRW($D$11,$D$15,$D28,$F$15,$H$15,N$20)</f>
        <v>0</v>
      </c>
      <c r="O28" s="113">
        <f ca="1">_xll.DBRW($D$11,$D$15,$D28,$F$15,$H$15,O$20)</f>
        <v>0</v>
      </c>
      <c r="P28" s="131" t="str">
        <f ca="1">_xll.DBRW($D$11,$D$15,$D28,$F$15,$H$15,P$20)</f>
        <v/>
      </c>
      <c r="Q28" s="131" t="str">
        <f t="shared" ca="1" si="1"/>
        <v/>
      </c>
    </row>
    <row r="29" spans="1:17" x14ac:dyDescent="0.25">
      <c r="A29" s="47">
        <f t="shared" ca="1" si="0"/>
        <v>0</v>
      </c>
      <c r="B29" s="47" t="str">
        <f ca="1">_xll.DBR($D$11,$D$15,$D29,$F$15,$H$15,"RowFormat")</f>
        <v>0</v>
      </c>
      <c r="C29" s="71"/>
      <c r="D29" s="68" t="s">
        <v>248</v>
      </c>
      <c r="E29" s="109" t="str">
        <f ca="1">_xll.DBRW($D$11,$D$15,$D29,$F$15,$H$15,E$20)</f>
        <v/>
      </c>
      <c r="F29" s="110" t="str">
        <f ca="1">_xll.DBRW($D$11,$D$15,$D29,$F$15,$H$15,F$20)</f>
        <v/>
      </c>
      <c r="G29" s="110" t="str">
        <f ca="1">_xll.DBRW($D$11,$D$15,$D29,$F$15,$H$15,G$20)</f>
        <v/>
      </c>
      <c r="H29" s="111" t="str">
        <f ca="1">_xll.DBRW($D$11,$D$15,$D29,$F$15,$H$15,H$20)</f>
        <v/>
      </c>
      <c r="I29" s="112">
        <f ca="1">_xll.DBRW($D$11,$D$15,$D29,$F$15,$H$15,I$20)</f>
        <v>0</v>
      </c>
      <c r="J29" s="113">
        <f ca="1">_xll.DBRW($D$11,$D$15,$D29,$F$15,$H$15,J$20)</f>
        <v>0</v>
      </c>
      <c r="K29" s="110" t="str">
        <f ca="1">_xll.DBRW($D$11,$D$15,$D29,$F$15,$H$15,K$20)</f>
        <v/>
      </c>
      <c r="L29" s="111" t="str">
        <f ca="1">_xll.DBRW($D$11,$D$15,$D29,$F$15,$H$15,L$20)</f>
        <v/>
      </c>
      <c r="M29" s="114">
        <f ca="1">_xll.DBRW($D$11,$D$15,$D29,$F$15,$H$15,M$20)</f>
        <v>0</v>
      </c>
      <c r="N29" s="115" t="str">
        <f ca="1">_xll.DBRW($D$11,$D$15,$D29,$F$15,$H$15,N$20)</f>
        <v/>
      </c>
      <c r="O29" s="113">
        <f ca="1">_xll.DBRW($D$11,$D$15,$D29,$F$15,$H$15,O$20)</f>
        <v>0</v>
      </c>
      <c r="P29" s="66" t="str">
        <f ca="1">_xll.DBRW($D$11,$D$15,$D29,$F$15,$H$15,P$20)</f>
        <v/>
      </c>
      <c r="Q29" s="66" t="str">
        <f t="shared" ca="1" si="1"/>
        <v/>
      </c>
    </row>
    <row r="30" spans="1:17" x14ac:dyDescent="0.25">
      <c r="A30" s="47" t="str">
        <f t="shared" ca="1" si="0"/>
        <v>GREY</v>
      </c>
      <c r="B30" s="47" t="str">
        <f ca="1">_xll.DBR($D$11,$D$15,$D30,$F$15,$H$15,"RowFormat")</f>
        <v>0</v>
      </c>
      <c r="C30" s="73"/>
      <c r="D30" s="70" t="s">
        <v>249</v>
      </c>
      <c r="E30" s="129" t="str">
        <f ca="1">_xll.DBRW($D$11,$D$15,$D30,$F$15,$H$15,E$20)</f>
        <v/>
      </c>
      <c r="F30" s="130" t="str">
        <f ca="1">_xll.DBRW($D$11,$D$15,$D30,$F$15,$H$15,F$20)</f>
        <v/>
      </c>
      <c r="G30" s="130" t="str">
        <f ca="1">_xll.DBRW($D$11,$D$15,$D30,$F$15,$H$15,G$20)</f>
        <v/>
      </c>
      <c r="H30" s="131" t="str">
        <f ca="1">_xll.DBRW($D$11,$D$15,$D30,$F$15,$H$15,H$20)</f>
        <v/>
      </c>
      <c r="I30" s="132">
        <f ca="1">_xll.DBRW($D$11,$D$15,$D30,$F$15,$H$15,I$20)</f>
        <v>0</v>
      </c>
      <c r="J30" s="113">
        <f ca="1">_xll.DBRW($D$11,$D$15,$D30,$F$15,$H$15,J$20)</f>
        <v>0</v>
      </c>
      <c r="K30" s="130" t="str">
        <f ca="1">_xll.DBRW($D$11,$D$15,$D30,$F$15,$H$15,K$20)</f>
        <v/>
      </c>
      <c r="L30" s="131" t="str">
        <f ca="1">_xll.DBRW($D$11,$D$15,$D30,$F$15,$H$15,L$20)</f>
        <v/>
      </c>
      <c r="M30" s="114">
        <f ca="1">_xll.DBRW($D$11,$D$15,$D30,$F$15,$H$15,M$20)</f>
        <v>0</v>
      </c>
      <c r="N30" s="133" t="str">
        <f ca="1">_xll.DBRW($D$11,$D$15,$D30,$F$15,$H$15,N$20)</f>
        <v/>
      </c>
      <c r="O30" s="113">
        <f ca="1">_xll.DBRW($D$11,$D$15,$D30,$F$15,$H$15,O$20)</f>
        <v>0</v>
      </c>
      <c r="P30" s="131" t="str">
        <f ca="1">_xll.DBRW($D$11,$D$15,$D30,$F$15,$H$15,P$20)</f>
        <v/>
      </c>
      <c r="Q30" s="131" t="str">
        <f t="shared" ca="1" si="1"/>
        <v/>
      </c>
    </row>
    <row r="31" spans="1:17" x14ac:dyDescent="0.25">
      <c r="A31" s="47">
        <f t="shared" ca="1" si="0"/>
        <v>0</v>
      </c>
      <c r="B31" s="47" t="str">
        <f ca="1">_xll.DBR($D$11,$D$15,$D31,$F$15,$H$15,"RowFormat")</f>
        <v>0</v>
      </c>
      <c r="C31" s="71"/>
      <c r="D31" s="68" t="s">
        <v>250</v>
      </c>
      <c r="E31" s="109" t="str">
        <f ca="1">_xll.DBRW($D$11,$D$15,$D31,$F$15,$H$15,E$20)</f>
        <v/>
      </c>
      <c r="F31" s="110" t="str">
        <f ca="1">_xll.DBRW($D$11,$D$15,$D31,$F$15,$H$15,F$20)</f>
        <v/>
      </c>
      <c r="G31" s="110" t="str">
        <f ca="1">_xll.DBRW($D$11,$D$15,$D31,$F$15,$H$15,G$20)</f>
        <v/>
      </c>
      <c r="H31" s="111" t="str">
        <f ca="1">_xll.DBRW($D$11,$D$15,$D31,$F$15,$H$15,H$20)</f>
        <v/>
      </c>
      <c r="I31" s="112">
        <f ca="1">_xll.DBRW($D$11,$D$15,$D31,$F$15,$H$15,I$20)</f>
        <v>0</v>
      </c>
      <c r="J31" s="113">
        <f ca="1">_xll.DBRW($D$11,$D$15,$D31,$F$15,$H$15,J$20)</f>
        <v>0</v>
      </c>
      <c r="K31" s="110" t="str">
        <f ca="1">_xll.DBRW($D$11,$D$15,$D31,$F$15,$H$15,K$20)</f>
        <v/>
      </c>
      <c r="L31" s="111" t="str">
        <f ca="1">_xll.DBRW($D$11,$D$15,$D31,$F$15,$H$15,L$20)</f>
        <v/>
      </c>
      <c r="M31" s="114">
        <f ca="1">_xll.DBRW($D$11,$D$15,$D31,$F$15,$H$15,M$20)</f>
        <v>0</v>
      </c>
      <c r="N31" s="115" t="str">
        <f ca="1">_xll.DBRW($D$11,$D$15,$D31,$F$15,$H$15,N$20)</f>
        <v/>
      </c>
      <c r="O31" s="113">
        <f ca="1">_xll.DBRW($D$11,$D$15,$D31,$F$15,$H$15,O$20)</f>
        <v>0</v>
      </c>
      <c r="P31" s="66" t="str">
        <f ca="1">_xll.DBRW($D$11,$D$15,$D31,$F$15,$H$15,P$20)</f>
        <v/>
      </c>
      <c r="Q31" s="66" t="str">
        <f t="shared" ca="1" si="1"/>
        <v/>
      </c>
    </row>
  </sheetData>
  <mergeCells count="8">
    <mergeCell ref="D14:E14"/>
    <mergeCell ref="F14:G14"/>
    <mergeCell ref="H14:K14"/>
    <mergeCell ref="L14:P14"/>
    <mergeCell ref="D15:E15"/>
    <mergeCell ref="F15:G15"/>
    <mergeCell ref="H15:K15"/>
    <mergeCell ref="L15:P15"/>
  </mergeCells>
  <conditionalFormatting sqref="L15:P15">
    <cfRule type="cellIs" dxfId="10" priority="208" stopIfTrue="1" operator="notEqual">
      <formula>"Input Valid"</formula>
    </cfRule>
  </conditionalFormatting>
  <conditionalFormatting sqref="Q2">
    <cfRule type="expression" dxfId="9" priority="207" stopIfTrue="1">
      <formula>1</formula>
    </cfRule>
  </conditionalFormatting>
  <conditionalFormatting sqref="Q9">
    <cfRule type="expression" dxfId="8" priority="206" stopIfTrue="1">
      <formula>1</formula>
    </cfRule>
  </conditionalFormatting>
  <conditionalFormatting sqref="E9">
    <cfRule type="expression" dxfId="7" priority="176" stopIfTrue="1">
      <formula>$Q$9="1"</formula>
    </cfRule>
  </conditionalFormatting>
  <conditionalFormatting sqref="Q31 Q29 Q27 Q25 Q23">
    <cfRule type="expression" dxfId="6" priority="3" stopIfTrue="1">
      <formula>1</formula>
    </cfRule>
  </conditionalFormatting>
  <conditionalFormatting sqref="Q30 Q28 Q26 Q24 Q22">
    <cfRule type="expression" dxfId="5" priority="2" stopIfTrue="1">
      <formula>1</formula>
    </cfRule>
  </conditionalFormatting>
  <conditionalFormatting sqref="E30 E28 E26 E24 E22">
    <cfRule type="expression" dxfId="4" priority="1" stopIfTrue="1">
      <formula>$Q$9="1"</formula>
    </cfRule>
  </conditionalFormatting>
  <pageMargins left="0.7" right="0.7" top="0.75" bottom="0.75" header="0.3" footer="0.3"/>
  <pageSetup orientation="portrait" r:id="rId1"/>
  <drawing r:id="rId2"/>
  <legacyDrawing r:id="rId3"/>
  <controls>
    <mc:AlternateContent xmlns:mc="http://schemas.openxmlformats.org/markup-compatibility/2006">
      <mc:Choice Requires="x14">
        <control shapeId="24578" r:id="rId4" name="TIButton2">
          <controlPr defaultSize="0" print="0" autoLine="0" r:id="rId5">
            <anchor moveWithCells="1">
              <from>
                <xdr:col>13</xdr:col>
                <xdr:colOff>9525</xdr:colOff>
                <xdr:row>12</xdr:row>
                <xdr:rowOff>95250</xdr:rowOff>
              </from>
              <to>
                <xdr:col>14</xdr:col>
                <xdr:colOff>419100</xdr:colOff>
                <xdr:row>12</xdr:row>
                <xdr:rowOff>342900</xdr:rowOff>
              </to>
            </anchor>
          </controlPr>
        </control>
      </mc:Choice>
      <mc:Fallback>
        <control shapeId="24578" r:id="rId4" name="TIButton2"/>
      </mc:Fallback>
    </mc:AlternateContent>
    <mc:AlternateContent xmlns:mc="http://schemas.openxmlformats.org/markup-compatibility/2006">
      <mc:Choice Requires="x14">
        <control shapeId="24577" r:id="rId6" name="TIButton1">
          <controlPr defaultSize="0" print="0" autoLine="0" r:id="rId7">
            <anchor moveWithCells="1">
              <from>
                <xdr:col>14</xdr:col>
                <xdr:colOff>581025</xdr:colOff>
                <xdr:row>12</xdr:row>
                <xdr:rowOff>85725</xdr:rowOff>
              </from>
              <to>
                <xdr:col>16</xdr:col>
                <xdr:colOff>485775</xdr:colOff>
                <xdr:row>12</xdr:row>
                <xdr:rowOff>333375</xdr:rowOff>
              </to>
            </anchor>
          </controlPr>
        </control>
      </mc:Choice>
      <mc:Fallback>
        <control shapeId="24577" r:id="rId6" name="TIButton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CafeStyleVersion" r:id="rId1"/>
    <customPr name="LastTupleSet_COR_Mappings" r:id="rId2"/>
    <customPr name="MigrateActionButton" r:id="rId3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31"/>
  <sheetViews>
    <sheetView showGridLines="0" showRowColHeaders="0" topLeftCell="A5" workbookViewId="0">
      <selection activeCell="A5" sqref="A5"/>
    </sheetView>
  </sheetViews>
  <sheetFormatPr defaultRowHeight="12" x14ac:dyDescent="0.2"/>
  <cols>
    <col min="1" max="1" width="1.42578125" style="3" customWidth="1"/>
    <col min="2" max="2" width="22.5703125" style="3" customWidth="1"/>
    <col min="3" max="4" width="8.42578125" style="3" customWidth="1"/>
    <col min="5" max="8" width="7.5703125" style="3" customWidth="1"/>
    <col min="9" max="9" width="8.140625" style="3" customWidth="1"/>
    <col min="10" max="10" width="8" style="3" customWidth="1"/>
    <col min="11" max="11" width="7.28515625" style="3" customWidth="1"/>
    <col min="12" max="12" width="8.140625" style="3" customWidth="1"/>
    <col min="13" max="16" width="7.5703125" style="3" customWidth="1"/>
    <col min="17" max="16384" width="9.140625" style="3"/>
  </cols>
  <sheetData>
    <row r="1" spans="1:16" ht="15.75" hidden="1" x14ac:dyDescent="0.25">
      <c r="B1" s="18" t="s">
        <v>42</v>
      </c>
      <c r="C1" s="16" t="str">
        <f ca="1">_xll.VIEW("24retail:Employee",$B$8,$D$3,$C$8,$E$8,"!")</f>
        <v>24retail:Employee</v>
      </c>
      <c r="D1" s="16"/>
      <c r="J1" s="13" t="s">
        <v>5</v>
      </c>
      <c r="K1" s="8" t="str">
        <f ca="1">_xll.DBRW($C$1,$B$8,$D$3,$C$8,$E$8,"FTEValidation")</f>
        <v>OK</v>
      </c>
      <c r="L1" s="13" t="s">
        <v>253</v>
      </c>
      <c r="M1" s="8" t="str">
        <f ca="1">_xll.DBRW($C$1,$B$8,$D$3,$C$8,$E$8,"MeritValidation")</f>
        <v>OK</v>
      </c>
    </row>
    <row r="2" spans="1:16" ht="15.75" hidden="1" x14ac:dyDescent="0.25">
      <c r="B2" s="18" t="s">
        <v>42</v>
      </c>
      <c r="C2" s="16" t="str">
        <f ca="1">_xll.VIEW("24retail:Compensation",$B$8,$D$3,"!",$C$8,$E$8,"!")</f>
        <v>24retail:Compensation</v>
      </c>
      <c r="D2" s="16"/>
    </row>
    <row r="3" spans="1:16" ht="15.75" hidden="1" x14ac:dyDescent="0.25">
      <c r="B3" s="18"/>
      <c r="C3" s="16" t="s">
        <v>43</v>
      </c>
      <c r="D3" s="16" t="str">
        <f ca="1">_xll.SUBNM("24retail:EmployeeList","Default","1")</f>
        <v>1</v>
      </c>
    </row>
    <row r="4" spans="1:16" ht="15.75" hidden="1" x14ac:dyDescent="0.25">
      <c r="B4" s="18"/>
      <c r="C4" s="16"/>
      <c r="D4" s="16"/>
    </row>
    <row r="5" spans="1:16" ht="21" customHeight="1" x14ac:dyDescent="0.25">
      <c r="A5" s="4"/>
      <c r="B5" s="7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6" spans="1:16" ht="39" customHeight="1" x14ac:dyDescent="0.2">
      <c r="H6" s="4"/>
      <c r="I6" s="4"/>
      <c r="J6" s="4"/>
    </row>
    <row r="7" spans="1:16" s="6" customFormat="1" ht="15" customHeight="1" x14ac:dyDescent="0.25">
      <c r="B7" s="21" t="s">
        <v>33</v>
      </c>
      <c r="C7" s="140" t="s">
        <v>0</v>
      </c>
      <c r="D7" s="141"/>
      <c r="E7" s="134" t="s">
        <v>1</v>
      </c>
      <c r="F7" s="134"/>
      <c r="J7" s="139"/>
      <c r="K7" s="139"/>
      <c r="L7" s="139"/>
      <c r="M7" s="139"/>
      <c r="N7" s="9"/>
    </row>
    <row r="8" spans="1:16" s="35" customFormat="1" ht="15" customHeight="1" x14ac:dyDescent="0.25">
      <c r="B8" s="79" t="str">
        <f ca="1">_xll.SUBNM("24retail:organization","",Organization,"Caption_Default")</f>
        <v>Massachusetts</v>
      </c>
      <c r="C8" s="138" t="str">
        <f ca="1">_xll.SUBNM("24retail:Year","Default","Y2","Caption_Default")</f>
        <v>2015</v>
      </c>
      <c r="D8" s="138"/>
      <c r="E8" s="138" t="str">
        <f ca="1">_xll.SUBNM("24retail:Version","Current",_xll.DBR("24retail:Calendar","Current Version","String"),"Caption_Default")</f>
        <v>Budget</v>
      </c>
      <c r="F8" s="138"/>
      <c r="J8" s="36"/>
      <c r="K8" s="37"/>
      <c r="L8" s="36"/>
      <c r="M8" s="37"/>
      <c r="N8" s="38"/>
    </row>
    <row r="9" spans="1:16" s="7" customFormat="1" ht="6" customHeight="1" x14ac:dyDescent="0.2"/>
    <row r="10" spans="1:16" s="6" customFormat="1" ht="15" customHeight="1" x14ac:dyDescent="0.25">
      <c r="B10" s="19" t="s">
        <v>2</v>
      </c>
      <c r="C10" s="135" t="s">
        <v>3</v>
      </c>
      <c r="D10" s="135"/>
      <c r="E10" s="135" t="s">
        <v>4</v>
      </c>
      <c r="F10" s="135"/>
      <c r="G10" s="20" t="s">
        <v>11</v>
      </c>
      <c r="H10" s="20" t="s">
        <v>5</v>
      </c>
      <c r="I10" s="135" t="s">
        <v>288</v>
      </c>
      <c r="J10" s="135"/>
      <c r="K10" s="135" t="s">
        <v>7</v>
      </c>
      <c r="L10" s="135"/>
      <c r="M10" s="20" t="s">
        <v>271</v>
      </c>
      <c r="N10" s="20" t="s">
        <v>8</v>
      </c>
      <c r="O10" s="150" t="s">
        <v>9</v>
      </c>
      <c r="P10" s="151"/>
    </row>
    <row r="11" spans="1:16" s="35" customFormat="1" ht="15" customHeight="1" x14ac:dyDescent="0.25">
      <c r="B11" s="80" t="str">
        <f ca="1">_xll.DBRW($C$1,$B$8,$D$3,$C$8,$E$8,B$10)</f>
        <v>Gretchen Davis</v>
      </c>
      <c r="C11" s="148" t="str">
        <f ca="1">_xll.DBRW($C$1,$B$8,$D$3,$C$8,$E$8,C$10)</f>
        <v>Prod Mgmt</v>
      </c>
      <c r="D11" s="148"/>
      <c r="E11" s="148" t="str">
        <f ca="1">_xll.DBRW($C$1,$B$8,$D$3,$C$8,$E$8,E$10)</f>
        <v>C004 PM Anly</v>
      </c>
      <c r="F11" s="148"/>
      <c r="G11" s="80" t="str">
        <f ca="1">_xll.DBRW($C$1,$B$8,$D$3,$C$8,$E$8,G$10)</f>
        <v/>
      </c>
      <c r="H11" s="81">
        <f ca="1">_xll.DBRW($C$1,$B$8,$D$3,$C$8,$E$8,H$10)</f>
        <v>1</v>
      </c>
      <c r="I11" s="149">
        <f ca="1">_xll.DBRW($C$1,$B$8,$D$3,$C$8,$E$8,"50P Salary")</f>
        <v>113496.01533004679</v>
      </c>
      <c r="J11" s="149"/>
      <c r="K11" s="149">
        <f ca="1">_xll.DBRW($C$1,$B$8,$D$3,$C$8,$E$8,K$10)</f>
        <v>122000</v>
      </c>
      <c r="L11" s="149"/>
      <c r="M11" s="81" t="str">
        <f ca="1">_xll.DBRW($C$1,$B$8,$D$3,$C$8,$E$8,"Term/xfer Pd")</f>
        <v/>
      </c>
      <c r="N11" s="81" t="str">
        <f ca="1">_xll.DBRW($C$1,$B$8,$D$3,$C$8,$E$8,N$10)</f>
        <v>Jul</v>
      </c>
      <c r="O11" s="152">
        <f ca="1">_xll.DBRW($C$1,$B$8,$D$3,$C$8,$E$8,O$10)</f>
        <v>5</v>
      </c>
      <c r="P11" s="151"/>
    </row>
    <row r="12" spans="1:16" s="7" customFormat="1" ht="6" customHeight="1" x14ac:dyDescent="0.2"/>
    <row r="13" spans="1:16" s="7" customFormat="1" x14ac:dyDescent="0.2">
      <c r="B13" s="134" t="s">
        <v>14</v>
      </c>
      <c r="C13" s="142" t="str">
        <f ca="1">_xll.DBRW($C$1,$B$8,$D$3,$C$8,$E$8,B$13)</f>
        <v/>
      </c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4"/>
    </row>
    <row r="14" spans="1:16" s="7" customFormat="1" x14ac:dyDescent="0.2">
      <c r="B14" s="134"/>
      <c r="C14" s="145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7"/>
      <c r="P14" s="12"/>
    </row>
    <row r="15" spans="1:16" ht="6" customHeight="1" x14ac:dyDescent="0.2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s="7" customFormat="1" ht="12.75" thickBot="1" x14ac:dyDescent="0.25">
      <c r="B16" s="155"/>
      <c r="C16" s="155"/>
      <c r="D16" s="155" t="s">
        <v>0</v>
      </c>
      <c r="E16" s="155" t="s">
        <v>21</v>
      </c>
      <c r="F16" s="155" t="s">
        <v>22</v>
      </c>
      <c r="G16" s="155" t="s">
        <v>23</v>
      </c>
      <c r="H16" s="155" t="s">
        <v>24</v>
      </c>
      <c r="I16" s="155" t="s">
        <v>25</v>
      </c>
      <c r="J16" s="155" t="s">
        <v>26</v>
      </c>
      <c r="K16" s="155" t="s">
        <v>27</v>
      </c>
      <c r="L16" s="155" t="s">
        <v>28</v>
      </c>
      <c r="M16" s="155" t="s">
        <v>29</v>
      </c>
      <c r="N16" s="155" t="s">
        <v>30</v>
      </c>
      <c r="O16" s="155" t="s">
        <v>31</v>
      </c>
      <c r="P16" s="155" t="s">
        <v>32</v>
      </c>
    </row>
    <row r="17" spans="2:16" s="7" customFormat="1" ht="15" customHeight="1" thickTop="1" x14ac:dyDescent="0.2">
      <c r="B17" s="93" t="s">
        <v>5</v>
      </c>
      <c r="C17" s="27"/>
      <c r="D17" s="89">
        <f ca="1">_xll.DBRW($C$2,$B$8,$D$3,D$16,$C$8,$E$8,$B17)</f>
        <v>1</v>
      </c>
      <c r="E17" s="85">
        <f ca="1">_xll.DBRW($C$2,$B$8,$D$3,E$16,$C$8,$E$8,$B17)</f>
        <v>1</v>
      </c>
      <c r="F17" s="85">
        <f ca="1">_xll.DBRW($C$2,$B$8,$D$3,F$16,$C$8,$E$8,$B17)</f>
        <v>1</v>
      </c>
      <c r="G17" s="85">
        <f ca="1">_xll.DBRW($C$2,$B$8,$D$3,G$16,$C$8,$E$8,$B17)</f>
        <v>1</v>
      </c>
      <c r="H17" s="85">
        <f ca="1">_xll.DBRW($C$2,$B$8,$D$3,H$16,$C$8,$E$8,$B17)</f>
        <v>1</v>
      </c>
      <c r="I17" s="85">
        <f ca="1">_xll.DBRW($C$2,$B$8,$D$3,I$16,$C$8,$E$8,$B17)</f>
        <v>1</v>
      </c>
      <c r="J17" s="85">
        <f ca="1">_xll.DBRW($C$2,$B$8,$D$3,J$16,$C$8,$E$8,$B17)</f>
        <v>1</v>
      </c>
      <c r="K17" s="85">
        <f ca="1">_xll.DBRW($C$2,$B$8,$D$3,K$16,$C$8,$E$8,$B17)</f>
        <v>1</v>
      </c>
      <c r="L17" s="85">
        <f ca="1">_xll.DBRW($C$2,$B$8,$D$3,L$16,$C$8,$E$8,$B17)</f>
        <v>1</v>
      </c>
      <c r="M17" s="85">
        <f ca="1">_xll.DBRW($C$2,$B$8,$D$3,M$16,$C$8,$E$8,$B17)</f>
        <v>1</v>
      </c>
      <c r="N17" s="85">
        <f ca="1">_xll.DBRW($C$2,$B$8,$D$3,N$16,$C$8,$E$8,$B17)</f>
        <v>1</v>
      </c>
      <c r="O17" s="85">
        <f ca="1">_xll.DBRW($C$2,$B$8,$D$3,O$16,$C$8,$E$8,$B17)</f>
        <v>1</v>
      </c>
      <c r="P17" s="85">
        <f ca="1">_xll.DBRW($C$2,$B$8,$D$3,P$16,$C$8,$E$8,$B17)</f>
        <v>1</v>
      </c>
    </row>
    <row r="18" spans="2:16" s="12" customFormat="1" ht="6" customHeight="1" x14ac:dyDescent="0.2">
      <c r="B18" s="94"/>
      <c r="C18" s="25"/>
      <c r="D18" s="90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</row>
    <row r="19" spans="2:16" s="9" customFormat="1" ht="15" customHeight="1" x14ac:dyDescent="0.25">
      <c r="B19" s="95" t="s">
        <v>45</v>
      </c>
      <c r="C19" s="33"/>
      <c r="D19" s="91">
        <f ca="1">_xll.DBRW($C$2,$B$8,$D$3,D$16,$C$8,$E$8,$B19)</f>
        <v>128801.5</v>
      </c>
      <c r="E19" s="87">
        <f ca="1">_xll.DBRW($C$2,$B$8,$D$3,E$16,$C$8,$E$8,$B19)</f>
        <v>10471.666666666666</v>
      </c>
      <c r="F19" s="87">
        <f ca="1">_xll.DBRW($C$2,$B$8,$D$3,F$16,$C$8,$E$8,$B19)</f>
        <v>10471.666666666666</v>
      </c>
      <c r="G19" s="87">
        <f ca="1">_xll.DBRW($C$2,$B$8,$D$3,G$16,$C$8,$E$8,$B19)</f>
        <v>10471.666666666666</v>
      </c>
      <c r="H19" s="87">
        <f ca="1">_xll.DBRW($C$2,$B$8,$D$3,H$16,$C$8,$E$8,$B19)</f>
        <v>10471.666666666666</v>
      </c>
      <c r="I19" s="87">
        <f ca="1">_xll.DBRW($C$2,$B$8,$D$3,I$16,$C$8,$E$8,$B19)</f>
        <v>10471.666666666666</v>
      </c>
      <c r="J19" s="87">
        <f ca="1">_xll.DBRW($C$2,$B$8,$D$3,J$16,$C$8,$E$8,$B19)</f>
        <v>10471.666666666666</v>
      </c>
      <c r="K19" s="87">
        <f ca="1">_xll.DBRW($C$2,$B$8,$D$3,K$16,$C$8,$E$8,$B19)</f>
        <v>10995.25</v>
      </c>
      <c r="L19" s="87">
        <f ca="1">_xll.DBRW($C$2,$B$8,$D$3,L$16,$C$8,$E$8,$B19)</f>
        <v>10995.25</v>
      </c>
      <c r="M19" s="87">
        <f ca="1">_xll.DBRW($C$2,$B$8,$D$3,M$16,$C$8,$E$8,$B19)</f>
        <v>10995.25</v>
      </c>
      <c r="N19" s="87">
        <f ca="1">_xll.DBRW($C$2,$B$8,$D$3,N$16,$C$8,$E$8,$B19)</f>
        <v>10995.25</v>
      </c>
      <c r="O19" s="87">
        <f ca="1">_xll.DBRW($C$2,$B$8,$D$3,O$16,$C$8,$E$8,$B19)</f>
        <v>10995.25</v>
      </c>
      <c r="P19" s="87">
        <f ca="1">_xll.DBRW($C$2,$B$8,$D$3,P$16,$C$8,$E$8,$B19)</f>
        <v>10995.25</v>
      </c>
    </row>
    <row r="20" spans="2:16" s="7" customFormat="1" ht="15" customHeight="1" x14ac:dyDescent="0.2">
      <c r="B20" s="96" t="s">
        <v>304</v>
      </c>
      <c r="C20" s="27"/>
      <c r="D20" s="90">
        <f ca="1">_xll.DBRW($C$2,$B$8,$D$3,D$16,$C$8,$E$8,$B20)</f>
        <v>125050</v>
      </c>
      <c r="E20" s="86">
        <f ca="1">_xll.DBRW($C$2,$B$8,$D$3,E$16,$C$8,$E$8,$B20)</f>
        <v>10166.666666666666</v>
      </c>
      <c r="F20" s="86">
        <f ca="1">_xll.DBRW($C$2,$B$8,$D$3,F$16,$C$8,$E$8,$B20)</f>
        <v>10166.666666666666</v>
      </c>
      <c r="G20" s="86">
        <f ca="1">_xll.DBRW($C$2,$B$8,$D$3,G$16,$C$8,$E$8,$B20)</f>
        <v>10166.666666666666</v>
      </c>
      <c r="H20" s="86">
        <f ca="1">_xll.DBRW($C$2,$B$8,$D$3,H$16,$C$8,$E$8,$B20)</f>
        <v>10166.666666666666</v>
      </c>
      <c r="I20" s="86">
        <f ca="1">_xll.DBRW($C$2,$B$8,$D$3,I$16,$C$8,$E$8,$B20)</f>
        <v>10166.666666666666</v>
      </c>
      <c r="J20" s="86">
        <f ca="1">_xll.DBRW($C$2,$B$8,$D$3,J$16,$C$8,$E$8,$B20)</f>
        <v>10166.666666666666</v>
      </c>
      <c r="K20" s="86">
        <f ca="1">_xll.DBRW($C$2,$B$8,$D$3,K$16,$C$8,$E$8,$B20)</f>
        <v>10675</v>
      </c>
      <c r="L20" s="86">
        <f ca="1">_xll.DBRW($C$2,$B$8,$D$3,L$16,$C$8,$E$8,$B20)</f>
        <v>10675</v>
      </c>
      <c r="M20" s="86">
        <f ca="1">_xll.DBRW($C$2,$B$8,$D$3,M$16,$C$8,$E$8,$B20)</f>
        <v>10675</v>
      </c>
      <c r="N20" s="86">
        <f ca="1">_xll.DBRW($C$2,$B$8,$D$3,N$16,$C$8,$E$8,$B20)</f>
        <v>10675</v>
      </c>
      <c r="O20" s="86">
        <f ca="1">_xll.DBRW($C$2,$B$8,$D$3,O$16,$C$8,$E$8,$B20)</f>
        <v>10675</v>
      </c>
      <c r="P20" s="86">
        <f ca="1">_xll.DBRW($C$2,$B$8,$D$3,P$16,$C$8,$E$8,$B20)</f>
        <v>10675</v>
      </c>
    </row>
    <row r="21" spans="2:16" s="7" customFormat="1" ht="15" customHeight="1" x14ac:dyDescent="0.2">
      <c r="B21" s="96" t="s">
        <v>305</v>
      </c>
      <c r="C21" s="27"/>
      <c r="D21" s="90">
        <f ca="1">_xll.DBRW($C$2,$B$8,$D$3,D$16,$C$8,$E$8,$B21)</f>
        <v>3751.5</v>
      </c>
      <c r="E21" s="86">
        <f ca="1">_xll.DBRW($C$2,$B$8,$D$3,E$16,$C$8,$E$8,$B21)</f>
        <v>304.99999999999994</v>
      </c>
      <c r="F21" s="86">
        <f ca="1">_xll.DBRW($C$2,$B$8,$D$3,F$16,$C$8,$E$8,$B21)</f>
        <v>304.99999999999994</v>
      </c>
      <c r="G21" s="86">
        <f ca="1">_xll.DBRW($C$2,$B$8,$D$3,G$16,$C$8,$E$8,$B21)</f>
        <v>304.99999999999994</v>
      </c>
      <c r="H21" s="86">
        <f ca="1">_xll.DBRW($C$2,$B$8,$D$3,H$16,$C$8,$E$8,$B21)</f>
        <v>304.99999999999994</v>
      </c>
      <c r="I21" s="86">
        <f ca="1">_xll.DBRW($C$2,$B$8,$D$3,I$16,$C$8,$E$8,$B21)</f>
        <v>304.99999999999994</v>
      </c>
      <c r="J21" s="86">
        <f ca="1">_xll.DBRW($C$2,$B$8,$D$3,J$16,$C$8,$E$8,$B21)</f>
        <v>304.99999999999994</v>
      </c>
      <c r="K21" s="86">
        <f ca="1">_xll.DBRW($C$2,$B$8,$D$3,K$16,$C$8,$E$8,$B21)</f>
        <v>320.25</v>
      </c>
      <c r="L21" s="86">
        <f ca="1">_xll.DBRW($C$2,$B$8,$D$3,L$16,$C$8,$E$8,$B21)</f>
        <v>320.25</v>
      </c>
      <c r="M21" s="86">
        <f ca="1">_xll.DBRW($C$2,$B$8,$D$3,M$16,$C$8,$E$8,$B21)</f>
        <v>320.25</v>
      </c>
      <c r="N21" s="86">
        <f ca="1">_xll.DBRW($C$2,$B$8,$D$3,N$16,$C$8,$E$8,$B21)</f>
        <v>320.25</v>
      </c>
      <c r="O21" s="86">
        <f ca="1">_xll.DBRW($C$2,$B$8,$D$3,O$16,$C$8,$E$8,$B21)</f>
        <v>320.25</v>
      </c>
      <c r="P21" s="86">
        <f ca="1">_xll.DBRW($C$2,$B$8,$D$3,P$16,$C$8,$E$8,$B21)</f>
        <v>320.25</v>
      </c>
    </row>
    <row r="22" spans="2:16" s="12" customFormat="1" ht="15" customHeight="1" x14ac:dyDescent="0.2">
      <c r="B22" s="97"/>
      <c r="C22" s="25"/>
      <c r="D22" s="90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</row>
    <row r="23" spans="2:16" s="9" customFormat="1" ht="15" customHeight="1" x14ac:dyDescent="0.2">
      <c r="B23" s="95" t="s">
        <v>307</v>
      </c>
      <c r="C23" s="34"/>
      <c r="D23" s="91">
        <f ca="1">_xll.DBRW($C$2,$B$8,$D$3,D$16,$C$8,$E$8,$B23)</f>
        <v>15504.999999999998</v>
      </c>
      <c r="E23" s="87">
        <f ca="1">_xll.DBRW($C$2,$B$8,$D$3,E$16,$C$8,$E$8,$B23)</f>
        <v>1266.6666666666665</v>
      </c>
      <c r="F23" s="87">
        <f ca="1">_xll.DBRW($C$2,$B$8,$D$3,F$16,$C$8,$E$8,$B23)</f>
        <v>1266.6666666666665</v>
      </c>
      <c r="G23" s="87">
        <f ca="1">_xll.DBRW($C$2,$B$8,$D$3,G$16,$C$8,$E$8,$B23)</f>
        <v>1266.6666666666665</v>
      </c>
      <c r="H23" s="87">
        <f ca="1">_xll.DBRW($C$2,$B$8,$D$3,H$16,$C$8,$E$8,$B23)</f>
        <v>1266.6666666666665</v>
      </c>
      <c r="I23" s="87">
        <f ca="1">_xll.DBRW($C$2,$B$8,$D$3,I$16,$C$8,$E$8,$B23)</f>
        <v>1266.6666666666665</v>
      </c>
      <c r="J23" s="87">
        <f ca="1">_xll.DBRW($C$2,$B$8,$D$3,J$16,$C$8,$E$8,$B23)</f>
        <v>1266.6666666666665</v>
      </c>
      <c r="K23" s="87">
        <f ca="1">_xll.DBRW($C$2,$B$8,$D$3,K$16,$C$8,$E$8,$B23)</f>
        <v>1317.5</v>
      </c>
      <c r="L23" s="87">
        <f ca="1">_xll.DBRW($C$2,$B$8,$D$3,L$16,$C$8,$E$8,$B23)</f>
        <v>1317.5</v>
      </c>
      <c r="M23" s="87">
        <f ca="1">_xll.DBRW($C$2,$B$8,$D$3,M$16,$C$8,$E$8,$B23)</f>
        <v>1317.5</v>
      </c>
      <c r="N23" s="87">
        <f ca="1">_xll.DBRW($C$2,$B$8,$D$3,N$16,$C$8,$E$8,$B23)</f>
        <v>1317.5</v>
      </c>
      <c r="O23" s="87">
        <f ca="1">_xll.DBRW($C$2,$B$8,$D$3,O$16,$C$8,$E$8,$B23)</f>
        <v>1317.5</v>
      </c>
      <c r="P23" s="87">
        <f ca="1">_xll.DBRW($C$2,$B$8,$D$3,P$16,$C$8,$E$8,$B23)</f>
        <v>1317.5</v>
      </c>
    </row>
    <row r="24" spans="2:16" s="7" customFormat="1" ht="15" customHeight="1" x14ac:dyDescent="0.2">
      <c r="B24" s="96" t="s">
        <v>46</v>
      </c>
      <c r="C24" s="27"/>
      <c r="D24" s="90">
        <f ca="1">_xll.DBRW($C$2,$B$8,$D$3,D$16,$C$8,$E$8,$B24)</f>
        <v>3000</v>
      </c>
      <c r="E24" s="86">
        <f ca="1">_xll.DBRW($C$2,$B$8,$D$3,E$16,$C$8,$E$8,$B24)</f>
        <v>250</v>
      </c>
      <c r="F24" s="86">
        <f ca="1">_xll.DBRW($C$2,$B$8,$D$3,F$16,$C$8,$E$8,$B24)</f>
        <v>250</v>
      </c>
      <c r="G24" s="86">
        <f ca="1">_xll.DBRW($C$2,$B$8,$D$3,G$16,$C$8,$E$8,$B24)</f>
        <v>250</v>
      </c>
      <c r="H24" s="86">
        <f ca="1">_xll.DBRW($C$2,$B$8,$D$3,H$16,$C$8,$E$8,$B24)</f>
        <v>250</v>
      </c>
      <c r="I24" s="86">
        <f ca="1">_xll.DBRW($C$2,$B$8,$D$3,I$16,$C$8,$E$8,$B24)</f>
        <v>250</v>
      </c>
      <c r="J24" s="86">
        <f ca="1">_xll.DBRW($C$2,$B$8,$D$3,J$16,$C$8,$E$8,$B24)</f>
        <v>250</v>
      </c>
      <c r="K24" s="86">
        <f ca="1">_xll.DBRW($C$2,$B$8,$D$3,K$16,$C$8,$E$8,$B24)</f>
        <v>250</v>
      </c>
      <c r="L24" s="86">
        <f ca="1">_xll.DBRW($C$2,$B$8,$D$3,L$16,$C$8,$E$8,$B24)</f>
        <v>250</v>
      </c>
      <c r="M24" s="86">
        <f ca="1">_xll.DBRW($C$2,$B$8,$D$3,M$16,$C$8,$E$8,$B24)</f>
        <v>250</v>
      </c>
      <c r="N24" s="86">
        <f ca="1">_xll.DBRW($C$2,$B$8,$D$3,N$16,$C$8,$E$8,$B24)</f>
        <v>250</v>
      </c>
      <c r="O24" s="86">
        <f ca="1">_xll.DBRW($C$2,$B$8,$D$3,O$16,$C$8,$E$8,$B24)</f>
        <v>250</v>
      </c>
      <c r="P24" s="86">
        <f ca="1">_xll.DBRW($C$2,$B$8,$D$3,P$16,$C$8,$E$8,$B24)</f>
        <v>250</v>
      </c>
    </row>
    <row r="25" spans="2:16" s="7" customFormat="1" ht="15" customHeight="1" x14ac:dyDescent="0.2">
      <c r="B25" s="96" t="s">
        <v>47</v>
      </c>
      <c r="C25" s="27"/>
      <c r="D25" s="90">
        <f ca="1">_xll.DBRW($C$2,$B$8,$D$3,D$16,$C$8,$E$8,$B25)</f>
        <v>12504.999999999998</v>
      </c>
      <c r="E25" s="86">
        <f ca="1">_xll.DBRW($C$2,$B$8,$D$3,E$16,$C$8,$E$8,$B25)</f>
        <v>1016.6666666666665</v>
      </c>
      <c r="F25" s="86">
        <f ca="1">_xll.DBRW($C$2,$B$8,$D$3,F$16,$C$8,$E$8,$B25)</f>
        <v>1016.6666666666665</v>
      </c>
      <c r="G25" s="86">
        <f ca="1">_xll.DBRW($C$2,$B$8,$D$3,G$16,$C$8,$E$8,$B25)</f>
        <v>1016.6666666666665</v>
      </c>
      <c r="H25" s="86">
        <f ca="1">_xll.DBRW($C$2,$B$8,$D$3,H$16,$C$8,$E$8,$B25)</f>
        <v>1016.6666666666665</v>
      </c>
      <c r="I25" s="86">
        <f ca="1">_xll.DBRW($C$2,$B$8,$D$3,I$16,$C$8,$E$8,$B25)</f>
        <v>1016.6666666666665</v>
      </c>
      <c r="J25" s="86">
        <f ca="1">_xll.DBRW($C$2,$B$8,$D$3,J$16,$C$8,$E$8,$B25)</f>
        <v>1016.6666666666665</v>
      </c>
      <c r="K25" s="86">
        <f ca="1">_xll.DBRW($C$2,$B$8,$D$3,K$16,$C$8,$E$8,$B25)</f>
        <v>1067.5</v>
      </c>
      <c r="L25" s="86">
        <f ca="1">_xll.DBRW($C$2,$B$8,$D$3,L$16,$C$8,$E$8,$B25)</f>
        <v>1067.5</v>
      </c>
      <c r="M25" s="86">
        <f ca="1">_xll.DBRW($C$2,$B$8,$D$3,M$16,$C$8,$E$8,$B25)</f>
        <v>1067.5</v>
      </c>
      <c r="N25" s="86">
        <f ca="1">_xll.DBRW($C$2,$B$8,$D$3,N$16,$C$8,$E$8,$B25)</f>
        <v>1067.5</v>
      </c>
      <c r="O25" s="86">
        <f ca="1">_xll.DBRW($C$2,$B$8,$D$3,O$16,$C$8,$E$8,$B25)</f>
        <v>1067.5</v>
      </c>
      <c r="P25" s="86">
        <f ca="1">_xll.DBRW($C$2,$B$8,$D$3,P$16,$C$8,$E$8,$B25)</f>
        <v>1067.5</v>
      </c>
    </row>
    <row r="26" spans="2:16" s="12" customFormat="1" ht="15" customHeight="1" x14ac:dyDescent="0.2">
      <c r="B26" s="97"/>
      <c r="C26" s="25"/>
      <c r="D26" s="90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</row>
    <row r="27" spans="2:16" s="9" customFormat="1" ht="15" customHeight="1" x14ac:dyDescent="0.2">
      <c r="B27" s="95" t="s">
        <v>306</v>
      </c>
      <c r="C27" s="34"/>
      <c r="D27" s="91">
        <f ca="1">_xll.DBRW($C$2,$B$8,$D$3,D$16,$C$8,$E$8,$B27)</f>
        <v>12505.730000000001</v>
      </c>
      <c r="E27" s="87">
        <f ca="1">_xll.DBRW($C$2,$B$8,$D$3,E$16,$C$8,$E$8,$B27)</f>
        <v>1195.5999999999999</v>
      </c>
      <c r="F27" s="87">
        <f ca="1">_xll.DBRW($C$2,$B$8,$D$3,F$16,$C$8,$E$8,$B27)</f>
        <v>1195.5999999999999</v>
      </c>
      <c r="G27" s="87">
        <f ca="1">_xll.DBRW($C$2,$B$8,$D$3,G$16,$C$8,$E$8,$B27)</f>
        <v>1195.5999999999999</v>
      </c>
      <c r="H27" s="87">
        <f ca="1">_xll.DBRW($C$2,$B$8,$D$3,H$16,$C$8,$E$8,$B27)</f>
        <v>1195.5999999999999</v>
      </c>
      <c r="I27" s="87">
        <f ca="1">_xll.DBRW($C$2,$B$8,$D$3,I$16,$C$8,$E$8,$B27)</f>
        <v>1195.5999999999999</v>
      </c>
      <c r="J27" s="87">
        <f ca="1">_xll.DBRW($C$2,$B$8,$D$3,J$16,$C$8,$E$8,$B27)</f>
        <v>1195.5999999999999</v>
      </c>
      <c r="K27" s="87">
        <f ca="1">_xll.DBRW($C$2,$B$8,$D$3,K$16,$C$8,$E$8,$B27)</f>
        <v>1255.3800000000001</v>
      </c>
      <c r="L27" s="87">
        <f ca="1">_xll.DBRW($C$2,$B$8,$D$3,L$16,$C$8,$E$8,$B27)</f>
        <v>1255.3800000000001</v>
      </c>
      <c r="M27" s="87">
        <f ca="1">_xll.DBRW($C$2,$B$8,$D$3,M$16,$C$8,$E$8,$B27)</f>
        <v>1255.3800000000001</v>
      </c>
      <c r="N27" s="87">
        <f ca="1">_xll.DBRW($C$2,$B$8,$D$3,N$16,$C$8,$E$8,$B27)</f>
        <v>1254.28</v>
      </c>
      <c r="O27" s="87">
        <f ca="1">_xll.DBRW($C$2,$B$8,$D$3,O$16,$C$8,$E$8,$B27)</f>
        <v>155.85499999999999</v>
      </c>
      <c r="P27" s="87">
        <f ca="1">_xll.DBRW($C$2,$B$8,$D$3,P$16,$C$8,$E$8,$B27)</f>
        <v>155.85499999999999</v>
      </c>
    </row>
    <row r="28" spans="2:16" s="7" customFormat="1" ht="15" customHeight="1" x14ac:dyDescent="0.2">
      <c r="B28" s="96" t="s">
        <v>48</v>
      </c>
      <c r="C28" s="27"/>
      <c r="D28" s="90">
        <f ca="1">_xll.DBRW($C$2,$B$8,$D$3,D$16,$C$8,$E$8,$B28)</f>
        <v>10679.999999999996</v>
      </c>
      <c r="E28" s="86">
        <f ca="1">_xll.DBRW($C$2,$B$8,$D$3,E$16,$C$8,$E$8,$B28)</f>
        <v>1047.1666666666665</v>
      </c>
      <c r="F28" s="86">
        <f ca="1">_xll.DBRW($C$2,$B$8,$D$3,F$16,$C$8,$E$8,$B28)</f>
        <v>1047.1666666666665</v>
      </c>
      <c r="G28" s="86">
        <f ca="1">_xll.DBRW($C$2,$B$8,$D$3,G$16,$C$8,$E$8,$B28)</f>
        <v>1047.1666666666665</v>
      </c>
      <c r="H28" s="86">
        <f ca="1">_xll.DBRW($C$2,$B$8,$D$3,H$16,$C$8,$E$8,$B28)</f>
        <v>1047.1666666666665</v>
      </c>
      <c r="I28" s="86">
        <f ca="1">_xll.DBRW($C$2,$B$8,$D$3,I$16,$C$8,$E$8,$B28)</f>
        <v>1047.1666666666665</v>
      </c>
      <c r="J28" s="86">
        <f ca="1">_xll.DBRW($C$2,$B$8,$D$3,J$16,$C$8,$E$8,$B28)</f>
        <v>1047.1666666666665</v>
      </c>
      <c r="K28" s="86">
        <f ca="1">_xll.DBRW($C$2,$B$8,$D$3,K$16,$C$8,$E$8,$B28)</f>
        <v>1099.5250000000001</v>
      </c>
      <c r="L28" s="86">
        <f ca="1">_xll.DBRW($C$2,$B$8,$D$3,L$16,$C$8,$E$8,$B28)</f>
        <v>1099.5250000000001</v>
      </c>
      <c r="M28" s="86">
        <f ca="1">_xll.DBRW($C$2,$B$8,$D$3,M$16,$C$8,$E$8,$B28)</f>
        <v>1099.5250000000001</v>
      </c>
      <c r="N28" s="86">
        <f ca="1">_xll.DBRW($C$2,$B$8,$D$3,N$16,$C$8,$E$8,$B28)</f>
        <v>1098.425</v>
      </c>
      <c r="O28" s="86">
        <f ca="1">_xll.DBRW($C$2,$B$8,$D$3,O$16,$C$8,$E$8,$B28)</f>
        <v>0</v>
      </c>
      <c r="P28" s="86">
        <f ca="1">_xll.DBRW($C$2,$B$8,$D$3,P$16,$C$8,$E$8,$B28)</f>
        <v>0</v>
      </c>
    </row>
    <row r="29" spans="2:16" s="7" customFormat="1" ht="15" customHeight="1" x14ac:dyDescent="0.2">
      <c r="B29" s="96" t="s">
        <v>49</v>
      </c>
      <c r="C29" s="27"/>
      <c r="D29" s="90">
        <f ca="1">_xll.DBRW($C$2,$B$8,$D$3,D$16,$C$8,$E$8,$B29)</f>
        <v>1825.7299999999998</v>
      </c>
      <c r="E29" s="86">
        <f ca="1">_xll.DBRW($C$2,$B$8,$D$3,E$16,$C$8,$E$8,$B29)</f>
        <v>148.43333333333331</v>
      </c>
      <c r="F29" s="86">
        <f ca="1">_xll.DBRW($C$2,$B$8,$D$3,F$16,$C$8,$E$8,$B29)</f>
        <v>148.43333333333331</v>
      </c>
      <c r="G29" s="86">
        <f ca="1">_xll.DBRW($C$2,$B$8,$D$3,G$16,$C$8,$E$8,$B29)</f>
        <v>148.43333333333331</v>
      </c>
      <c r="H29" s="86">
        <f ca="1">_xll.DBRW($C$2,$B$8,$D$3,H$16,$C$8,$E$8,$B29)</f>
        <v>148.43333333333331</v>
      </c>
      <c r="I29" s="86">
        <f ca="1">_xll.DBRW($C$2,$B$8,$D$3,I$16,$C$8,$E$8,$B29)</f>
        <v>148.43333333333331</v>
      </c>
      <c r="J29" s="86">
        <f ca="1">_xll.DBRW($C$2,$B$8,$D$3,J$16,$C$8,$E$8,$B29)</f>
        <v>148.43333333333331</v>
      </c>
      <c r="K29" s="86">
        <f ca="1">_xll.DBRW($C$2,$B$8,$D$3,K$16,$C$8,$E$8,$B29)</f>
        <v>155.85499999999999</v>
      </c>
      <c r="L29" s="86">
        <f ca="1">_xll.DBRW($C$2,$B$8,$D$3,L$16,$C$8,$E$8,$B29)</f>
        <v>155.85499999999999</v>
      </c>
      <c r="M29" s="86">
        <f ca="1">_xll.DBRW($C$2,$B$8,$D$3,M$16,$C$8,$E$8,$B29)</f>
        <v>155.85499999999999</v>
      </c>
      <c r="N29" s="86">
        <f ca="1">_xll.DBRW($C$2,$B$8,$D$3,N$16,$C$8,$E$8,$B29)</f>
        <v>155.85499999999999</v>
      </c>
      <c r="O29" s="86">
        <f ca="1">_xll.DBRW($C$2,$B$8,$D$3,O$16,$C$8,$E$8,$B29)</f>
        <v>155.85499999999999</v>
      </c>
      <c r="P29" s="86">
        <f ca="1">_xll.DBRW($C$2,$B$8,$D$3,P$16,$C$8,$E$8,$B29)</f>
        <v>155.85499999999999</v>
      </c>
    </row>
    <row r="30" spans="2:16" s="12" customFormat="1" ht="15" customHeight="1" x14ac:dyDescent="0.2">
      <c r="B30" s="97"/>
      <c r="C30" s="25"/>
      <c r="D30" s="90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</row>
    <row r="31" spans="2:16" s="7" customFormat="1" ht="15" customHeight="1" x14ac:dyDescent="0.2">
      <c r="B31" s="98" t="s">
        <v>44</v>
      </c>
      <c r="C31" s="28"/>
      <c r="D31" s="92">
        <f ca="1">_xll.DBRW($C$2,$B$8,$D$3,D$16,$C$8,$E$8,$B31)</f>
        <v>156812.23000000004</v>
      </c>
      <c r="E31" s="88">
        <f ca="1">_xll.DBRW($C$2,$B$8,$D$3,E$16,$C$8,$E$8,$B31)</f>
        <v>12933.933333333331</v>
      </c>
      <c r="F31" s="88">
        <f ca="1">_xll.DBRW($C$2,$B$8,$D$3,F$16,$C$8,$E$8,$B31)</f>
        <v>12933.933333333331</v>
      </c>
      <c r="G31" s="88">
        <f ca="1">_xll.DBRW($C$2,$B$8,$D$3,G$16,$C$8,$E$8,$B31)</f>
        <v>12933.933333333331</v>
      </c>
      <c r="H31" s="88">
        <f ca="1">_xll.DBRW($C$2,$B$8,$D$3,H$16,$C$8,$E$8,$B31)</f>
        <v>12933.933333333331</v>
      </c>
      <c r="I31" s="88">
        <f ca="1">_xll.DBRW($C$2,$B$8,$D$3,I$16,$C$8,$E$8,$B31)</f>
        <v>12933.933333333331</v>
      </c>
      <c r="J31" s="88">
        <f ca="1">_xll.DBRW($C$2,$B$8,$D$3,J$16,$C$8,$E$8,$B31)</f>
        <v>12933.933333333331</v>
      </c>
      <c r="K31" s="88">
        <f ca="1">_xll.DBRW($C$2,$B$8,$D$3,K$16,$C$8,$E$8,$B31)</f>
        <v>13568.13</v>
      </c>
      <c r="L31" s="88">
        <f ca="1">_xll.DBRW($C$2,$B$8,$D$3,L$16,$C$8,$E$8,$B31)</f>
        <v>13568.13</v>
      </c>
      <c r="M31" s="88">
        <f ca="1">_xll.DBRW($C$2,$B$8,$D$3,M$16,$C$8,$E$8,$B31)</f>
        <v>13568.13</v>
      </c>
      <c r="N31" s="88">
        <f ca="1">_xll.DBRW($C$2,$B$8,$D$3,N$16,$C$8,$E$8,$B31)</f>
        <v>13567.029999999999</v>
      </c>
      <c r="O31" s="88">
        <f ca="1">_xll.DBRW($C$2,$B$8,$D$3,O$16,$C$8,$E$8,$B31)</f>
        <v>12468.605</v>
      </c>
      <c r="P31" s="88">
        <f ca="1">_xll.DBRW($C$2,$B$8,$D$3,P$16,$C$8,$E$8,$B31)</f>
        <v>12468.605</v>
      </c>
    </row>
  </sheetData>
  <mergeCells count="17">
    <mergeCell ref="C13:O14"/>
    <mergeCell ref="B13:B14"/>
    <mergeCell ref="E10:F10"/>
    <mergeCell ref="E11:F11"/>
    <mergeCell ref="C10:D10"/>
    <mergeCell ref="C11:D11"/>
    <mergeCell ref="I10:J10"/>
    <mergeCell ref="I11:J11"/>
    <mergeCell ref="K10:L10"/>
    <mergeCell ref="K11:L11"/>
    <mergeCell ref="O10:P10"/>
    <mergeCell ref="O11:P11"/>
    <mergeCell ref="E7:F7"/>
    <mergeCell ref="C8:D8"/>
    <mergeCell ref="E8:F8"/>
    <mergeCell ref="J7:M7"/>
    <mergeCell ref="C7:D7"/>
  </mergeCells>
  <phoneticPr fontId="3" type="noConversion"/>
  <conditionalFormatting sqref="H11">
    <cfRule type="expression" dxfId="3" priority="6" stopIfTrue="1">
      <formula>$K$1="Check"</formula>
    </cfRule>
  </conditionalFormatting>
  <conditionalFormatting sqref="M11:N11">
    <cfRule type="expression" dxfId="2" priority="7" stopIfTrue="1">
      <formula>$M$1="Check"</formula>
    </cfRule>
  </conditionalFormatting>
  <conditionalFormatting sqref="M1">
    <cfRule type="containsText" dxfId="1" priority="5" operator="containsText" text="Check">
      <formula>NOT(ISERROR(SEARCH("Check",M1)))</formula>
    </cfRule>
  </conditionalFormatting>
  <dataValidations count="1">
    <dataValidation allowBlank="1" showInputMessage="1" showErrorMessage="1" error="The value you entered is not valid._x000a_A user has restricted values that can be entered into this cell." sqref="G11:H11 K1 K8 M8 B11 M1 N11:O11"/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lineWeight="2.25" displayEmptyCellsAs="gap">
          <x14:colorSeries rgb="FF608DAD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Details!E19:P19</xm:f>
              <xm:sqref>C19</xm:sqref>
            </x14:sparkline>
          </x14:sparklines>
        </x14:sparklineGroup>
        <x14:sparklineGroup lineWeight="2.25" displayEmptyCellsAs="gap">
          <x14:colorSeries rgb="FF608DAD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Details!E20:P20</xm:f>
              <xm:sqref>C20</xm:sqref>
            </x14:sparkline>
          </x14:sparklines>
        </x14:sparklineGroup>
        <x14:sparklineGroup lineWeight="2.25" displayEmptyCellsAs="gap">
          <x14:colorSeries rgb="FF608DAD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Details!E21:P21</xm:f>
              <xm:sqref>C21</xm:sqref>
            </x14:sparkline>
          </x14:sparklines>
        </x14:sparklineGroup>
        <x14:sparklineGroup lineWeight="2.25" displayEmptyCellsAs="gap">
          <x14:colorSeries rgb="FF608DAD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Details!E24:P24</xm:f>
              <xm:sqref>C24</xm:sqref>
            </x14:sparkline>
          </x14:sparklines>
        </x14:sparklineGroup>
        <x14:sparklineGroup lineWeight="2.25" displayEmptyCellsAs="gap">
          <x14:colorSeries rgb="FF608DAD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Details!E23:P23</xm:f>
              <xm:sqref>C23</xm:sqref>
            </x14:sparkline>
          </x14:sparklines>
        </x14:sparklineGroup>
        <x14:sparklineGroup lineWeight="2.25" displayEmptyCellsAs="gap">
          <x14:colorSeries rgb="FF608DAD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Details!E25:P25</xm:f>
              <xm:sqref>C25</xm:sqref>
            </x14:sparkline>
          </x14:sparklines>
        </x14:sparklineGroup>
        <x14:sparklineGroup lineWeight="2.25" displayEmptyCellsAs="gap">
          <x14:colorSeries rgb="FF608DAD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Details!E27:P27</xm:f>
              <xm:sqref>C27</xm:sqref>
            </x14:sparkline>
          </x14:sparklines>
        </x14:sparklineGroup>
        <x14:sparklineGroup lineWeight="2.25" displayEmptyCellsAs="gap">
          <x14:colorSeries rgb="FF608DAD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Details!E28:P28</xm:f>
              <xm:sqref>C28</xm:sqref>
            </x14:sparkline>
          </x14:sparklines>
        </x14:sparklineGroup>
        <x14:sparklineGroup lineWeight="2.25" displayEmptyCellsAs="gap">
          <x14:colorSeries rgb="FF608DAD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Details!E29:P29</xm:f>
              <xm:sqref>C29</xm:sqref>
            </x14:sparkline>
          </x14:sparklines>
        </x14:sparklineGroup>
        <x14:sparklineGroup lineWeight="2.25" displayEmptyCellsAs="gap">
          <x14:colorSeries rgb="FF608DAD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Details!E31:P31</xm:f>
              <xm:sqref>C31</xm:sqref>
            </x14:sparkline>
          </x14:sparklines>
        </x14:sparklineGroup>
        <x14:sparklineGroup lineWeight="2.25" displayEmptyCellsAs="gap">
          <x14:colorSeries rgb="FF608DAD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Details!E17:P17</xm:f>
              <xm:sqref>C17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N13"/>
  <sheetViews>
    <sheetView showGridLines="0" showRowColHeaders="0" topLeftCell="A2" workbookViewId="0">
      <selection activeCell="A2" sqref="A2"/>
    </sheetView>
  </sheetViews>
  <sheetFormatPr defaultRowHeight="12" x14ac:dyDescent="0.2"/>
  <cols>
    <col min="1" max="1" width="1.42578125" style="7" customWidth="1"/>
    <col min="2" max="2" width="18.7109375" style="7" bestFit="1" customWidth="1"/>
    <col min="3" max="5" width="10" style="7" customWidth="1"/>
    <col min="6" max="16384" width="9.140625" style="7"/>
  </cols>
  <sheetData>
    <row r="1" spans="1:14" hidden="1" x14ac:dyDescent="0.2">
      <c r="B1" s="7" t="s">
        <v>42</v>
      </c>
      <c r="C1" s="7" t="str">
        <f ca="1">_xll.VIEW("24retail:Benefit Assumptions","!",$B$5,"!")</f>
        <v>24retail:Benefit Assumptions</v>
      </c>
    </row>
    <row r="2" spans="1:14" s="3" customFormat="1" ht="21" customHeight="1" x14ac:dyDescent="0.25">
      <c r="A2" s="4"/>
      <c r="B2" s="78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4"/>
    </row>
    <row r="3" spans="1:14" ht="41.25" customHeight="1" x14ac:dyDescent="0.2"/>
    <row r="4" spans="1:14" ht="15" customHeight="1" x14ac:dyDescent="0.2">
      <c r="B4" s="134" t="s">
        <v>1</v>
      </c>
      <c r="C4" s="134"/>
    </row>
    <row r="5" spans="1:14" x14ac:dyDescent="0.2">
      <c r="B5" s="138" t="str">
        <f ca="1">_xll.SUBNM("24retail:Version","Current",_xll.DBR("24retail:Calendar","Current Version","String"),"Caption_Default")</f>
        <v>Budget</v>
      </c>
      <c r="C5" s="138"/>
    </row>
    <row r="6" spans="1:14" x14ac:dyDescent="0.2">
      <c r="B6" s="22"/>
      <c r="C6" s="22"/>
    </row>
    <row r="7" spans="1:14" hidden="1" x14ac:dyDescent="0.2">
      <c r="C7" s="45" t="s">
        <v>290</v>
      </c>
      <c r="D7" s="45" t="s">
        <v>291</v>
      </c>
      <c r="E7" s="45" t="s">
        <v>292</v>
      </c>
    </row>
    <row r="8" spans="1:14" ht="12.75" thickBot="1" x14ac:dyDescent="0.25">
      <c r="B8" s="155"/>
      <c r="C8" s="155" t="str">
        <f ca="1">_xll.DBRA("24retail:Year",C7,"Caption_Default")</f>
        <v>2014</v>
      </c>
      <c r="D8" s="155" t="str">
        <f ca="1">_xll.DBRA("24retail:Year",D7,"Caption_Default")</f>
        <v>2015</v>
      </c>
      <c r="E8" s="155" t="str">
        <f ca="1">_xll.DBRA("24retail:Year",E7,"Caption_Default")</f>
        <v>2016</v>
      </c>
    </row>
    <row r="9" spans="1:14" s="32" customFormat="1" ht="12.75" thickTop="1" x14ac:dyDescent="0.2">
      <c r="B9" s="107" t="s">
        <v>272</v>
      </c>
      <c r="C9" s="29">
        <f ca="1">_xll.DBRW($C$1,C$8,$B$5,$B9)</f>
        <v>1.46</v>
      </c>
      <c r="D9" s="29">
        <f ca="1">_xll.DBRW($C$1,D$8,$B$5,$B9)</f>
        <v>1.46</v>
      </c>
      <c r="E9" s="29">
        <f ca="1">_xll.DBRW($C$1,E$8,$B$5,$B9)</f>
        <v>1.46</v>
      </c>
      <c r="F9" s="7"/>
    </row>
    <row r="10" spans="1:14" s="32" customFormat="1" x14ac:dyDescent="0.2">
      <c r="B10" s="107" t="s">
        <v>273</v>
      </c>
      <c r="C10" s="29">
        <f ca="1">_xll.DBRW($C$1,C$8,$B$5,$B10)</f>
        <v>6.2</v>
      </c>
      <c r="D10" s="29">
        <f ca="1">_xll.DBRW($C$1,D$8,$B$5,$B10)</f>
        <v>10</v>
      </c>
      <c r="E10" s="29">
        <f ca="1">_xll.DBRW($C$1,E$8,$B$5,$B10)</f>
        <v>6.2</v>
      </c>
      <c r="F10" s="7"/>
    </row>
    <row r="11" spans="1:14" s="32" customFormat="1" x14ac:dyDescent="0.2">
      <c r="B11" s="107" t="s">
        <v>274</v>
      </c>
      <c r="C11" s="108">
        <f ca="1">_xll.DBRW($C$1,C$8,$B$5,$B11)</f>
        <v>106800</v>
      </c>
      <c r="D11" s="108">
        <f ca="1">_xll.DBRW($C$1,D$8,$B$5,$B11)</f>
        <v>106800</v>
      </c>
      <c r="E11" s="108">
        <f ca="1">_xll.DBRW($C$1,E$8,$B$5,$B11)</f>
        <v>106800</v>
      </c>
      <c r="F11" s="7"/>
    </row>
    <row r="12" spans="1:14" s="32" customFormat="1" x14ac:dyDescent="0.2">
      <c r="B12" s="107" t="s">
        <v>275</v>
      </c>
      <c r="C12" s="108">
        <f ca="1">_xll.DBRW($C$1,C$8,$B$5,$B12)</f>
        <v>250</v>
      </c>
      <c r="D12" s="108">
        <f ca="1">_xll.DBRW($C$1,D$8,$B$5,$B12)</f>
        <v>250</v>
      </c>
      <c r="E12" s="108">
        <f ca="1">_xll.DBRW($C$1,E$8,$B$5,$B12)</f>
        <v>250</v>
      </c>
      <c r="F12" s="7"/>
    </row>
    <row r="13" spans="1:14" s="32" customFormat="1" x14ac:dyDescent="0.2">
      <c r="B13" s="107" t="s">
        <v>276</v>
      </c>
      <c r="C13" s="29">
        <f ca="1">_xll.DBRW($C$1,C$8,$B$5,$B13)</f>
        <v>12</v>
      </c>
      <c r="D13" s="29">
        <f ca="1">_xll.DBRW($C$1,D$8,$B$5,$B13)</f>
        <v>10</v>
      </c>
      <c r="E13" s="29">
        <f ca="1">_xll.DBRW($C$1,E$8,$B$5,$B13)</f>
        <v>12</v>
      </c>
      <c r="F13" s="7"/>
    </row>
  </sheetData>
  <mergeCells count="2">
    <mergeCell ref="B5:C5"/>
    <mergeCell ref="B4:C4"/>
  </mergeCells>
  <phoneticPr fontId="3" type="noConversion"/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ALL32"/>
  <sheetViews>
    <sheetView showGridLines="0" showRowColHeaders="0" topLeftCell="B10" workbookViewId="0">
      <selection activeCell="B10" sqref="B10"/>
    </sheetView>
  </sheetViews>
  <sheetFormatPr defaultRowHeight="12" x14ac:dyDescent="0.2"/>
  <cols>
    <col min="1" max="1" width="2.7109375" style="7" hidden="1" customWidth="1"/>
    <col min="2" max="2" width="1.42578125" style="7" customWidth="1"/>
    <col min="3" max="3" width="30.7109375" style="7" bestFit="1" customWidth="1"/>
    <col min="4" max="6" width="12.42578125" style="7" customWidth="1"/>
    <col min="7" max="9" width="9.140625" style="7"/>
    <col min="10" max="10" width="4.42578125" style="7" customWidth="1"/>
    <col min="11" max="16384" width="9.140625" style="7"/>
  </cols>
  <sheetData>
    <row r="1" spans="1:14" s="32" customFormat="1" ht="11.25" hidden="1" x14ac:dyDescent="0.2">
      <c r="A1" s="32" t="s">
        <v>16</v>
      </c>
    </row>
    <row r="2" spans="1:14" s="32" customFormat="1" ht="15" hidden="1" customHeight="1" x14ac:dyDescent="0.2">
      <c r="A2" s="32">
        <f>0</f>
        <v>0</v>
      </c>
      <c r="C2" s="99"/>
      <c r="D2" s="86"/>
      <c r="E2" s="86"/>
      <c r="F2" s="86"/>
    </row>
    <row r="3" spans="1:14" s="32" customFormat="1" ht="15" hidden="1" customHeight="1" x14ac:dyDescent="0.2">
      <c r="A3" s="32">
        <f>1</f>
        <v>1</v>
      </c>
      <c r="C3" s="82"/>
      <c r="D3" s="86"/>
      <c r="E3" s="86"/>
      <c r="F3" s="86"/>
    </row>
    <row r="4" spans="1:14" s="32" customFormat="1" ht="15" hidden="1" customHeight="1" x14ac:dyDescent="0.2">
      <c r="A4" s="32">
        <f>2</f>
        <v>2</v>
      </c>
      <c r="C4" s="99"/>
      <c r="D4" s="86"/>
      <c r="E4" s="86"/>
      <c r="F4" s="86"/>
    </row>
    <row r="5" spans="1:14" s="32" customFormat="1" ht="15" hidden="1" customHeight="1" x14ac:dyDescent="0.2">
      <c r="A5" s="32">
        <f>3</f>
        <v>3</v>
      </c>
      <c r="C5" s="99"/>
      <c r="D5" s="86"/>
      <c r="E5" s="86"/>
      <c r="F5" s="86"/>
    </row>
    <row r="6" spans="1:14" s="32" customFormat="1" ht="15" hidden="1" customHeight="1" x14ac:dyDescent="0.2">
      <c r="A6" s="32" t="s">
        <v>278</v>
      </c>
      <c r="C6" s="99"/>
      <c r="D6" s="86"/>
      <c r="E6" s="86"/>
      <c r="F6" s="86"/>
    </row>
    <row r="7" spans="1:14" s="32" customFormat="1" ht="15" hidden="1" customHeight="1" x14ac:dyDescent="0.2">
      <c r="A7" s="32" t="s">
        <v>15</v>
      </c>
      <c r="C7" s="100"/>
      <c r="D7" s="86"/>
      <c r="E7" s="86"/>
      <c r="F7" s="86"/>
    </row>
    <row r="8" spans="1:14" hidden="1" x14ac:dyDescent="0.2">
      <c r="A8" s="7" t="s">
        <v>17</v>
      </c>
    </row>
    <row r="9" spans="1:14" hidden="1" x14ac:dyDescent="0.2">
      <c r="C9" s="7" t="str">
        <f ca="1">_xll.TM1RPTVIEW("24retail:Job Code Assumptions:2", 0, _xll.TM1RPTTITLE("24retail:JobCodeAsmpt",$D$13), _xll.TM1RPTTITLE("24retail:Version",$C$13),TM1RPTFMTRNG,TM1RPTFMTIDCOL)</f>
        <v>24retail:Job Code Assumptions:2</v>
      </c>
    </row>
    <row r="10" spans="1:14" s="3" customFormat="1" ht="53.25" customHeight="1" thickBot="1" x14ac:dyDescent="0.3">
      <c r="A10" s="5"/>
      <c r="B10" s="4"/>
      <c r="C10" s="78" t="s">
        <v>280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14" ht="24.95" customHeight="1" x14ac:dyDescent="0.2"/>
    <row r="12" spans="1:14" ht="15" customHeight="1" x14ac:dyDescent="0.2">
      <c r="C12" s="21" t="s">
        <v>1</v>
      </c>
      <c r="D12" s="20" t="s">
        <v>279</v>
      </c>
      <c r="E12" s="153" t="s">
        <v>3</v>
      </c>
      <c r="F12" s="153"/>
    </row>
    <row r="13" spans="1:14" ht="15" customHeight="1" x14ac:dyDescent="0.2">
      <c r="C13" s="79" t="str">
        <f ca="1">_xll.SUBNM("24retail:Version","Current",_xll.DBR("24retail:Calendar","Current Version","String"),"Caption_Default")</f>
        <v>Budget</v>
      </c>
      <c r="D13" s="79" t="s">
        <v>6</v>
      </c>
      <c r="E13" s="138" t="str">
        <f ca="1">_xll.SUBNM("24retail:JobType","Default","Sales","Caption_Default")</f>
        <v>Sales</v>
      </c>
      <c r="F13" s="138"/>
    </row>
    <row r="14" spans="1:14" x14ac:dyDescent="0.2">
      <c r="C14" s="12"/>
      <c r="D14" s="12"/>
      <c r="E14" s="12"/>
      <c r="F14" s="12"/>
    </row>
    <row r="15" spans="1:14" ht="15" customHeight="1" x14ac:dyDescent="0.2">
      <c r="C15" s="104" t="s">
        <v>9</v>
      </c>
      <c r="D15" s="102">
        <f ca="1">_xll.DBRW("24retail:Job Type Assumption",$E$13,D$19,$C$13,$C15)</f>
        <v>5</v>
      </c>
      <c r="E15" s="102">
        <f ca="1">_xll.DBRW("24retail:Job Type Assumption",$E$13,E$19,$C$13,$C15)</f>
        <v>5</v>
      </c>
      <c r="F15" s="102">
        <f ca="1">_xll.DBRW("24retail:Job Type Assumption",$E$13,F$19,$C$13,$C15)</f>
        <v>5</v>
      </c>
      <c r="H15" s="103" t="s">
        <v>297</v>
      </c>
    </row>
    <row r="16" spans="1:14" ht="15" customHeight="1" x14ac:dyDescent="0.2">
      <c r="C16" s="104" t="s">
        <v>277</v>
      </c>
      <c r="D16" s="102">
        <f ca="1">_xll.DBRW("24retail:Job Type Assumption",$E$13,D$19,$C$13,$C16)</f>
        <v>3</v>
      </c>
      <c r="E16" s="102">
        <f ca="1">_xll.DBRW("24retail:Job Type Assumption",$E$13,E$19,$C$13,$C16)</f>
        <v>3</v>
      </c>
      <c r="F16" s="102">
        <f ca="1">_xll.DBRW("24retail:Job Type Assumption",$E$13,F$19,$C$13,$C16)</f>
        <v>3</v>
      </c>
      <c r="H16" s="103" t="s">
        <v>298</v>
      </c>
    </row>
    <row r="17" spans="1:1000" x14ac:dyDescent="0.2">
      <c r="C17" s="30"/>
      <c r="D17" s="29"/>
      <c r="E17" s="29"/>
      <c r="F17" s="29"/>
    </row>
    <row r="18" spans="1:1000" hidden="1" x14ac:dyDescent="0.2">
      <c r="D18" s="7" t="s">
        <v>290</v>
      </c>
      <c r="E18" s="7" t="s">
        <v>291</v>
      </c>
      <c r="F18" s="7" t="s">
        <v>292</v>
      </c>
    </row>
    <row r="19" spans="1:1000" ht="15" customHeight="1" thickBot="1" x14ac:dyDescent="0.25">
      <c r="C19" s="155"/>
      <c r="D19" s="155" t="str">
        <f ca="1">_xll.DBRA("24retail:Year",D18,"Caption_Default")</f>
        <v>2014</v>
      </c>
      <c r="E19" s="155" t="str">
        <f ca="1">_xll.DBRA("24retail:Year",E18,"Caption_Default")</f>
        <v>2015</v>
      </c>
      <c r="F19" s="155" t="str">
        <f ca="1">_xll.DBRA("24retail:Year",F18,"Caption_Default")</f>
        <v>2016</v>
      </c>
    </row>
    <row r="20" spans="1:1000" ht="15" customHeight="1" thickTop="1" x14ac:dyDescent="0.2">
      <c r="A20" s="32" t="str">
        <f ca="1">IF(_xll.TM1RPTELISCONSOLIDATED($C$20,$C20),IF(_xll.TM1RPTELLEV($C$20,$C20)&lt;=3,_xll.TM1RPTELLEV($C$20,$C20),"D"),"N")</f>
        <v>N</v>
      </c>
      <c r="B20" s="32"/>
      <c r="C20" s="101" t="str">
        <f ca="1">_xll.TM1RPTROW($C$9,"24retail:jobcode",$E$13)</f>
        <v>A001 Acct Exec</v>
      </c>
      <c r="D20" s="86">
        <f ca="1">_xll.DBRW($C$9,$C20,$D$13,D$19,$C$13)</f>
        <v>97929</v>
      </c>
      <c r="E20" s="86">
        <f ca="1">_xll.DBRW($C$9,$C20,$D$13,E$19,$C$13)</f>
        <v>100832.3956878755</v>
      </c>
      <c r="F20" s="86">
        <f ca="1">_xll.DBRW($C$9,$C20,$D$13,F$19,$C$13)</f>
        <v>101088.69180843981</v>
      </c>
    </row>
    <row r="21" spans="1:1000" customFormat="1" ht="15" customHeight="1" x14ac:dyDescent="0.25">
      <c r="A21" s="32" t="str">
        <f ca="1">IF(_xll.TM1RPTELISCONSOLIDATED($C$20,$C21),IF(_xll.TM1RPTELLEV($C$20,$C21)&lt;=3,_xll.TM1RPTELLEV($C$20,$C21),"D"),"N")</f>
        <v>N</v>
      </c>
      <c r="B21" s="32"/>
      <c r="C21" s="101" t="s">
        <v>281</v>
      </c>
      <c r="D21" s="86">
        <f ca="1">_xll.DBRW($C$9,$C21,$D$13,D$19,$C$13)</f>
        <v>92593</v>
      </c>
      <c r="E21" s="86">
        <f ca="1">_xll.DBRW($C$9,$C21,$D$13,E$19,$C$13)</f>
        <v>94817.096997094835</v>
      </c>
      <c r="F21" s="86">
        <f ca="1">_xll.DBRW($C$9,$C21,$D$13,F$19,$C$13)</f>
        <v>95774.840823371356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  <c r="IT21" s="7"/>
      <c r="IU21" s="7"/>
    </row>
    <row r="22" spans="1:1000" customFormat="1" ht="15" customHeight="1" x14ac:dyDescent="0.25">
      <c r="A22" s="32" t="str">
        <f ca="1">IF(_xll.TM1RPTELISCONSOLIDATED($C$20,$C22),IF(_xll.TM1RPTELLEV($C$20,$C22)&lt;=3,_xll.TM1RPTELLEV($C$20,$C22),"D"),"N")</f>
        <v>N</v>
      </c>
      <c r="B22" s="32"/>
      <c r="C22" s="101" t="s">
        <v>282</v>
      </c>
      <c r="D22" s="86">
        <f ca="1">_xll.DBRW($C$9,$C22,$D$13,D$19,$C$13)</f>
        <v>106943</v>
      </c>
      <c r="E22" s="86">
        <f ca="1">_xll.DBRW($C$9,$C22,$D$13,E$19,$C$13)</f>
        <v>110309.8944507977</v>
      </c>
      <c r="F22" s="86">
        <f ca="1">_xll.DBRW($C$9,$C22,$D$13,F$19,$C$13)</f>
        <v>109561.9554215512</v>
      </c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  <c r="IR22" s="7"/>
      <c r="IS22" s="7"/>
      <c r="IT22" s="7"/>
      <c r="IU22" s="7"/>
    </row>
    <row r="23" spans="1:1000" customFormat="1" ht="15" customHeight="1" x14ac:dyDescent="0.25">
      <c r="A23" s="32" t="str">
        <f ca="1">IF(_xll.TM1RPTELISCONSOLIDATED($C$20,$C23),IF(_xll.TM1RPTELLEV($C$20,$C23)&lt;=3,_xll.TM1RPTELLEV($C$20,$C23),"D"),"N")</f>
        <v>N</v>
      </c>
      <c r="B23" s="32"/>
      <c r="C23" s="101" t="s">
        <v>283</v>
      </c>
      <c r="D23" s="86">
        <f ca="1">_xll.DBRW($C$9,$C23,$D$13,D$19,$C$13)</f>
        <v>102830</v>
      </c>
      <c r="E23" s="86">
        <f ca="1">_xll.DBRW($C$9,$C23,$D$13,E$19,$C$13)</f>
        <v>106306.1750585307</v>
      </c>
      <c r="F23" s="86">
        <f ca="1">_xll.DBRW($C$9,$C23,$D$13,F$19,$C$13)</f>
        <v>106149.53664380161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  <c r="IR23" s="7"/>
      <c r="IS23" s="7"/>
      <c r="IT23" s="7"/>
      <c r="IU23" s="7"/>
    </row>
    <row r="24" spans="1:1000" customFormat="1" ht="15" customHeight="1" x14ac:dyDescent="0.25">
      <c r="A24" s="32" t="str">
        <f ca="1">IF(_xll.TM1RPTELISCONSOLIDATED($C$20,$C24),IF(_xll.TM1RPTELLEV($C$20,$C24)&lt;=3,_xll.TM1RPTELLEV($C$20,$C24),"D"),"N")</f>
        <v>N</v>
      </c>
      <c r="B24" s="32"/>
      <c r="C24" s="101" t="s">
        <v>284</v>
      </c>
      <c r="D24" s="86">
        <f ca="1">_xll.DBRW($C$9,$C24,$D$13,D$19,$C$13)</f>
        <v>101616</v>
      </c>
      <c r="E24" s="86">
        <f ca="1">_xll.DBRW($C$9,$C24,$D$13,E$19,$C$13)</f>
        <v>104608.98463479651</v>
      </c>
      <c r="F24" s="86">
        <f ca="1">_xll.DBRW($C$9,$C24,$D$13,F$19,$C$13)</f>
        <v>104061.2963458848</v>
      </c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  <c r="IR24" s="7"/>
      <c r="IS24" s="7"/>
      <c r="IT24" s="7"/>
      <c r="IU24" s="7"/>
    </row>
    <row r="25" spans="1:1000" customFormat="1" ht="15" customHeight="1" x14ac:dyDescent="0.25">
      <c r="A25" s="32" t="str">
        <f ca="1">IF(_xll.TM1RPTELISCONSOLIDATED($C$20,$C25),IF(_xll.TM1RPTELLEV($C$20,$C25)&lt;=3,_xll.TM1RPTELLEV($C$20,$C25),"D"),"N")</f>
        <v>N</v>
      </c>
      <c r="B25" s="32"/>
      <c r="C25" s="101" t="s">
        <v>285</v>
      </c>
      <c r="D25" s="86">
        <f ca="1">_xll.DBRW($C$9,$C25,$D$13,D$19,$C$13)</f>
        <v>104410</v>
      </c>
      <c r="E25" s="86">
        <f ca="1">_xll.DBRW($C$9,$C25,$D$13,E$19,$C$13)</f>
        <v>107217.9474758366</v>
      </c>
      <c r="F25" s="86">
        <f ca="1">_xll.DBRW($C$9,$C25,$D$13,F$19,$C$13)</f>
        <v>107132.7754213592</v>
      </c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  <c r="IR25" s="7"/>
      <c r="IS25" s="7"/>
      <c r="IT25" s="7"/>
      <c r="IU25" s="7"/>
    </row>
    <row r="26" spans="1:1000" customFormat="1" ht="15" customHeight="1" x14ac:dyDescent="0.25">
      <c r="A26" s="32" t="str">
        <f ca="1">IF(_xll.TM1RPTELISCONSOLIDATED($C$20,$C26),IF(_xll.TM1RPTELLEV($C$20,$C26)&lt;=3,_xll.TM1RPTELLEV($C$20,$C26),"D"),"N")</f>
        <v>N</v>
      </c>
      <c r="B26" s="32"/>
      <c r="C26" s="101" t="s">
        <v>286</v>
      </c>
      <c r="D26" s="86">
        <f ca="1">_xll.DBRW($C$9,$C26,$D$13,D$19,$C$13)</f>
        <v>96988</v>
      </c>
      <c r="E26" s="86">
        <f ca="1">_xll.DBRW($C$9,$C26,$D$13,E$19,$C$13)</f>
        <v>99807.27107524802</v>
      </c>
      <c r="F26" s="86">
        <f ca="1">_xll.DBRW($C$9,$C26,$D$13,F$19,$C$13)</f>
        <v>99573.079466978365</v>
      </c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  <c r="IR26" s="7"/>
      <c r="IS26" s="7"/>
      <c r="IT26" s="7"/>
      <c r="IU26" s="7"/>
    </row>
    <row r="27" spans="1:1000" customFormat="1" ht="15" customHeight="1" x14ac:dyDescent="0.25">
      <c r="A27" s="32" t="str">
        <f ca="1">IF(_xll.TM1RPTELISCONSOLIDATED($C$20,$C27),IF(_xll.TM1RPTELLEV($C$20,$C27)&lt;=3,_xll.TM1RPTELLEV($C$20,$C27),"D"),"N")</f>
        <v>N</v>
      </c>
      <c r="B27" s="32"/>
      <c r="C27" s="101" t="s">
        <v>281</v>
      </c>
      <c r="D27" s="86">
        <f ca="1">_xll.DBRW($C$9,$C27,$D$13,D$19,$C$13)</f>
        <v>92593</v>
      </c>
      <c r="E27" s="86">
        <f ca="1">_xll.DBRW($C$9,$C27,$D$13,E$19,$C$13)</f>
        <v>94817.096997094835</v>
      </c>
      <c r="F27" s="86">
        <f ca="1">_xll.DBRW($C$9,$C27,$D$13,F$19,$C$13)</f>
        <v>95774.840823371356</v>
      </c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  <c r="IR27" s="7"/>
      <c r="IS27" s="7"/>
      <c r="IT27" s="7"/>
      <c r="IU27" s="7"/>
      <c r="IV27" s="7"/>
      <c r="IW27" s="7"/>
      <c r="IX27" s="7"/>
      <c r="IY27" s="7"/>
      <c r="IZ27" s="7"/>
      <c r="JA27" s="7"/>
      <c r="JB27" s="7"/>
      <c r="JC27" s="7"/>
      <c r="JD27" s="7"/>
      <c r="JE27" s="7"/>
      <c r="JF27" s="7"/>
      <c r="JG27" s="7"/>
      <c r="JH27" s="7"/>
      <c r="JI27" s="7"/>
      <c r="JJ27" s="7"/>
      <c r="JK27" s="7"/>
      <c r="JL27" s="7"/>
      <c r="JM27" s="7"/>
      <c r="JN27" s="7"/>
      <c r="JO27" s="7"/>
      <c r="JP27" s="7"/>
      <c r="JQ27" s="7"/>
      <c r="JR27" s="7"/>
      <c r="JS27" s="7"/>
      <c r="JT27" s="7"/>
      <c r="JU27" s="7"/>
      <c r="JV27" s="7"/>
      <c r="JW27" s="7"/>
      <c r="JX27" s="7"/>
      <c r="JY27" s="7"/>
      <c r="JZ27" s="7"/>
      <c r="KA27" s="7"/>
      <c r="KB27" s="7"/>
      <c r="KC27" s="7"/>
      <c r="KD27" s="7"/>
      <c r="KE27" s="7"/>
      <c r="KF27" s="7"/>
      <c r="KG27" s="7"/>
      <c r="KH27" s="7"/>
      <c r="KI27" s="7"/>
      <c r="KJ27" s="7"/>
      <c r="KK27" s="7"/>
      <c r="KL27" s="7"/>
      <c r="KM27" s="7"/>
      <c r="KN27" s="7"/>
      <c r="KO27" s="7"/>
      <c r="KP27" s="7"/>
      <c r="KQ27" s="7"/>
      <c r="KR27" s="7"/>
      <c r="KS27" s="7"/>
      <c r="KT27" s="7"/>
      <c r="KU27" s="7"/>
      <c r="KV27" s="7"/>
      <c r="KW27" s="7"/>
      <c r="KX27" s="7"/>
      <c r="KY27" s="7"/>
      <c r="KZ27" s="7"/>
      <c r="LA27" s="7"/>
      <c r="LB27" s="7"/>
      <c r="LC27" s="7"/>
      <c r="LD27" s="7"/>
      <c r="LE27" s="7"/>
      <c r="LF27" s="7"/>
      <c r="LG27" s="7"/>
      <c r="LH27" s="7"/>
      <c r="LI27" s="7"/>
      <c r="LJ27" s="7"/>
      <c r="LK27" s="7"/>
      <c r="LL27" s="7"/>
      <c r="LM27" s="7"/>
      <c r="LN27" s="7"/>
      <c r="LO27" s="7"/>
      <c r="LP27" s="7"/>
      <c r="LQ27" s="7"/>
      <c r="LR27" s="7"/>
      <c r="LS27" s="7"/>
      <c r="LT27" s="7"/>
      <c r="LU27" s="7"/>
      <c r="LV27" s="7"/>
      <c r="LW27" s="7"/>
      <c r="LX27" s="7"/>
      <c r="LY27" s="7"/>
      <c r="LZ27" s="7"/>
      <c r="MA27" s="7"/>
      <c r="MB27" s="7"/>
      <c r="MC27" s="7"/>
      <c r="MD27" s="7"/>
      <c r="ME27" s="7"/>
      <c r="MF27" s="7"/>
      <c r="MG27" s="7"/>
      <c r="MH27" s="7"/>
      <c r="MI27" s="7"/>
      <c r="MJ27" s="7"/>
      <c r="MK27" s="7"/>
      <c r="ML27" s="7"/>
      <c r="MM27" s="7"/>
      <c r="MN27" s="7"/>
      <c r="MO27" s="7"/>
      <c r="MP27" s="7"/>
      <c r="MQ27" s="7"/>
      <c r="MR27" s="7"/>
      <c r="MS27" s="7"/>
      <c r="MT27" s="7"/>
      <c r="MU27" s="7"/>
      <c r="MV27" s="7"/>
      <c r="MW27" s="7"/>
      <c r="MX27" s="7"/>
      <c r="MY27" s="7"/>
      <c r="MZ27" s="7"/>
      <c r="NA27" s="7"/>
      <c r="NB27" s="7"/>
      <c r="NC27" s="7"/>
      <c r="ND27" s="7"/>
      <c r="NE27" s="7"/>
      <c r="NF27" s="7"/>
      <c r="NG27" s="7"/>
      <c r="NH27" s="7"/>
      <c r="NI27" s="7"/>
      <c r="NJ27" s="7"/>
      <c r="NK27" s="7"/>
      <c r="NL27" s="7"/>
      <c r="NM27" s="7"/>
      <c r="NN27" s="7"/>
      <c r="NO27" s="7"/>
      <c r="NP27" s="7"/>
      <c r="NQ27" s="7"/>
      <c r="NR27" s="7"/>
      <c r="NS27" s="7"/>
      <c r="NT27" s="7"/>
      <c r="NU27" s="7"/>
      <c r="NV27" s="7"/>
      <c r="NW27" s="7"/>
      <c r="NX27" s="7"/>
      <c r="NY27" s="7"/>
      <c r="NZ27" s="7"/>
      <c r="OA27" s="7"/>
      <c r="OB27" s="7"/>
      <c r="OC27" s="7"/>
      <c r="OD27" s="7"/>
      <c r="OE27" s="7"/>
      <c r="OF27" s="7"/>
      <c r="OG27" s="7"/>
      <c r="OH27" s="7"/>
      <c r="OI27" s="7"/>
      <c r="OJ27" s="7"/>
      <c r="OK27" s="7"/>
      <c r="OL27" s="7"/>
      <c r="OM27" s="7"/>
      <c r="ON27" s="7"/>
      <c r="OO27" s="7"/>
      <c r="OP27" s="7"/>
      <c r="OQ27" s="7"/>
      <c r="OR27" s="7"/>
      <c r="OS27" s="7"/>
      <c r="OT27" s="7"/>
      <c r="OU27" s="7"/>
      <c r="OV27" s="7"/>
      <c r="OW27" s="7"/>
      <c r="OX27" s="7"/>
      <c r="OY27" s="7"/>
      <c r="OZ27" s="7"/>
      <c r="PA27" s="7"/>
      <c r="PB27" s="7"/>
      <c r="PC27" s="7"/>
      <c r="PD27" s="7"/>
      <c r="PE27" s="7"/>
      <c r="PF27" s="7"/>
      <c r="PG27" s="7"/>
      <c r="PH27" s="7"/>
      <c r="PI27" s="7"/>
      <c r="PJ27" s="7"/>
      <c r="PK27" s="7"/>
      <c r="PL27" s="7"/>
      <c r="PM27" s="7"/>
      <c r="PN27" s="7"/>
      <c r="PO27" s="7"/>
      <c r="PP27" s="7"/>
      <c r="PQ27" s="7"/>
      <c r="PR27" s="7"/>
      <c r="PS27" s="7"/>
      <c r="PT27" s="7"/>
      <c r="PU27" s="7"/>
      <c r="PV27" s="7"/>
      <c r="PW27" s="7"/>
      <c r="PX27" s="7"/>
      <c r="PY27" s="7"/>
      <c r="PZ27" s="7"/>
      <c r="QA27" s="7"/>
      <c r="QB27" s="7"/>
      <c r="QC27" s="7"/>
      <c r="QD27" s="7"/>
      <c r="QE27" s="7"/>
      <c r="QF27" s="7"/>
      <c r="QG27" s="7"/>
      <c r="QH27" s="7"/>
      <c r="QI27" s="7"/>
      <c r="QJ27" s="7"/>
      <c r="QK27" s="7"/>
      <c r="QL27" s="7"/>
      <c r="QM27" s="7"/>
      <c r="QN27" s="7"/>
      <c r="QO27" s="7"/>
      <c r="QP27" s="7"/>
      <c r="QQ27" s="7"/>
      <c r="QR27" s="7"/>
      <c r="QS27" s="7"/>
      <c r="QT27" s="7"/>
      <c r="QU27" s="7"/>
      <c r="QV27" s="7"/>
      <c r="QW27" s="7"/>
      <c r="QX27" s="7"/>
      <c r="QY27" s="7"/>
      <c r="QZ27" s="7"/>
      <c r="RA27" s="7"/>
      <c r="RB27" s="7"/>
      <c r="RC27" s="7"/>
      <c r="RD27" s="7"/>
      <c r="RE27" s="7"/>
      <c r="RF27" s="7"/>
      <c r="RG27" s="7"/>
      <c r="RH27" s="7"/>
      <c r="RI27" s="7"/>
      <c r="RJ27" s="7"/>
      <c r="RK27" s="7"/>
      <c r="RL27" s="7"/>
      <c r="RM27" s="7"/>
      <c r="RN27" s="7"/>
      <c r="RO27" s="7"/>
      <c r="RP27" s="7"/>
      <c r="RQ27" s="7"/>
      <c r="RR27" s="7"/>
      <c r="RS27" s="7"/>
      <c r="RT27" s="7"/>
      <c r="RU27" s="7"/>
      <c r="RV27" s="7"/>
      <c r="RW27" s="7"/>
      <c r="RX27" s="7"/>
      <c r="RY27" s="7"/>
      <c r="RZ27" s="7"/>
      <c r="SA27" s="7"/>
      <c r="SB27" s="7"/>
      <c r="SC27" s="7"/>
      <c r="SD27" s="7"/>
      <c r="SE27" s="7"/>
      <c r="SF27" s="7"/>
      <c r="SG27" s="7"/>
      <c r="SH27" s="7"/>
      <c r="SI27" s="7"/>
      <c r="SJ27" s="7"/>
      <c r="SK27" s="7"/>
      <c r="SL27" s="7"/>
      <c r="SM27" s="7"/>
      <c r="SN27" s="7"/>
      <c r="SO27" s="7"/>
      <c r="SP27" s="7"/>
      <c r="SQ27" s="7"/>
      <c r="SR27" s="7"/>
      <c r="SS27" s="7"/>
      <c r="ST27" s="7"/>
      <c r="SU27" s="7"/>
      <c r="SV27" s="7"/>
      <c r="SW27" s="7"/>
      <c r="SX27" s="7"/>
      <c r="SY27" s="7"/>
      <c r="SZ27" s="7"/>
      <c r="TA27" s="7"/>
      <c r="TB27" s="7"/>
      <c r="TC27" s="7"/>
      <c r="TD27" s="7"/>
      <c r="TE27" s="7"/>
      <c r="TF27" s="7"/>
      <c r="TG27" s="7"/>
      <c r="TH27" s="7"/>
      <c r="TI27" s="7"/>
      <c r="TJ27" s="7"/>
      <c r="TK27" s="7"/>
      <c r="TL27" s="7"/>
      <c r="TM27" s="7"/>
      <c r="TN27" s="7"/>
      <c r="TO27" s="7"/>
      <c r="TP27" s="7"/>
      <c r="TQ27" s="7"/>
      <c r="TR27" s="7"/>
      <c r="TS27" s="7"/>
      <c r="TT27" s="7"/>
      <c r="TU27" s="7"/>
      <c r="TV27" s="7"/>
      <c r="TW27" s="7"/>
      <c r="TX27" s="7"/>
      <c r="TY27" s="7"/>
      <c r="TZ27" s="7"/>
      <c r="UA27" s="7"/>
      <c r="UB27" s="7"/>
      <c r="UC27" s="7"/>
      <c r="UD27" s="7"/>
      <c r="UE27" s="7"/>
      <c r="UF27" s="7"/>
      <c r="UG27" s="7"/>
      <c r="UH27" s="7"/>
      <c r="UI27" s="7"/>
      <c r="UJ27" s="7"/>
      <c r="UK27" s="7"/>
      <c r="UL27" s="7"/>
      <c r="UM27" s="7"/>
      <c r="UN27" s="7"/>
      <c r="UO27" s="7"/>
      <c r="UP27" s="7"/>
      <c r="UQ27" s="7"/>
      <c r="UR27" s="7"/>
      <c r="US27" s="7"/>
      <c r="UT27" s="7"/>
      <c r="UU27" s="7"/>
      <c r="UV27" s="7"/>
      <c r="UW27" s="7"/>
      <c r="UX27" s="7"/>
      <c r="UY27" s="7"/>
      <c r="UZ27" s="7"/>
      <c r="VA27" s="7"/>
      <c r="VB27" s="7"/>
      <c r="VC27" s="7"/>
      <c r="VD27" s="7"/>
      <c r="VE27" s="7"/>
      <c r="VF27" s="7"/>
      <c r="VG27" s="7"/>
      <c r="VH27" s="7"/>
      <c r="VI27" s="7"/>
      <c r="VJ27" s="7"/>
      <c r="VK27" s="7"/>
      <c r="VL27" s="7"/>
      <c r="VM27" s="7"/>
      <c r="VN27" s="7"/>
      <c r="VO27" s="7"/>
      <c r="VP27" s="7"/>
      <c r="VQ27" s="7"/>
      <c r="VR27" s="7"/>
      <c r="VS27" s="7"/>
      <c r="VT27" s="7"/>
      <c r="VU27" s="7"/>
      <c r="VV27" s="7"/>
      <c r="VW27" s="7"/>
      <c r="VX27" s="7"/>
      <c r="VY27" s="7"/>
      <c r="VZ27" s="7"/>
      <c r="WA27" s="7"/>
      <c r="WB27" s="7"/>
      <c r="WC27" s="7"/>
      <c r="WD27" s="7"/>
      <c r="WE27" s="7"/>
      <c r="WF27" s="7"/>
      <c r="WG27" s="7"/>
      <c r="WH27" s="7"/>
      <c r="WI27" s="7"/>
      <c r="WJ27" s="7"/>
      <c r="WK27" s="7"/>
      <c r="WL27" s="7"/>
      <c r="WM27" s="7"/>
      <c r="WN27" s="7"/>
      <c r="WO27" s="7"/>
      <c r="WP27" s="7"/>
      <c r="WQ27" s="7"/>
      <c r="WR27" s="7"/>
      <c r="WS27" s="7"/>
      <c r="WT27" s="7"/>
      <c r="WU27" s="7"/>
      <c r="WV27" s="7"/>
      <c r="WW27" s="7"/>
      <c r="WX27" s="7"/>
      <c r="WY27" s="7"/>
      <c r="WZ27" s="7"/>
      <c r="XA27" s="7"/>
      <c r="XB27" s="7"/>
      <c r="XC27" s="7"/>
      <c r="XD27" s="7"/>
      <c r="XE27" s="7"/>
      <c r="XF27" s="7"/>
      <c r="XG27" s="7"/>
      <c r="XH27" s="7"/>
      <c r="XI27" s="7"/>
      <c r="XJ27" s="7"/>
      <c r="XK27" s="7"/>
      <c r="XL27" s="7"/>
      <c r="XM27" s="7"/>
      <c r="XN27" s="7"/>
      <c r="XO27" s="7"/>
      <c r="XP27" s="7"/>
      <c r="XQ27" s="7"/>
      <c r="XR27" s="7"/>
      <c r="XS27" s="7"/>
      <c r="XT27" s="7"/>
      <c r="XU27" s="7"/>
      <c r="XV27" s="7"/>
      <c r="XW27" s="7"/>
      <c r="XX27" s="7"/>
      <c r="XY27" s="7"/>
      <c r="XZ27" s="7"/>
      <c r="YA27" s="7"/>
      <c r="YB27" s="7"/>
      <c r="YC27" s="7"/>
      <c r="YD27" s="7"/>
      <c r="YE27" s="7"/>
      <c r="YF27" s="7"/>
      <c r="YG27" s="7"/>
      <c r="YH27" s="7"/>
      <c r="YI27" s="7"/>
      <c r="YJ27" s="7"/>
      <c r="YK27" s="7"/>
      <c r="YL27" s="7"/>
      <c r="YM27" s="7"/>
      <c r="YN27" s="7"/>
      <c r="YO27" s="7"/>
      <c r="YP27" s="7"/>
      <c r="YQ27" s="7"/>
      <c r="YR27" s="7"/>
      <c r="YS27" s="7"/>
      <c r="YT27" s="7"/>
      <c r="YU27" s="7"/>
      <c r="YV27" s="7"/>
      <c r="YW27" s="7"/>
      <c r="YX27" s="7"/>
      <c r="YY27" s="7"/>
      <c r="YZ27" s="7"/>
      <c r="ZA27" s="7"/>
      <c r="ZB27" s="7"/>
      <c r="ZC27" s="7"/>
      <c r="ZD27" s="7"/>
      <c r="ZE27" s="7"/>
      <c r="ZF27" s="7"/>
      <c r="ZG27" s="7"/>
      <c r="ZH27" s="7"/>
      <c r="ZI27" s="7"/>
      <c r="ZJ27" s="7"/>
      <c r="ZK27" s="7"/>
      <c r="ZL27" s="7"/>
      <c r="ZM27" s="7"/>
      <c r="ZN27" s="7"/>
      <c r="ZO27" s="7"/>
      <c r="ZP27" s="7"/>
      <c r="ZQ27" s="7"/>
      <c r="ZR27" s="7"/>
      <c r="ZS27" s="7"/>
      <c r="ZT27" s="7"/>
      <c r="ZU27" s="7"/>
      <c r="ZV27" s="7"/>
      <c r="ZW27" s="7"/>
      <c r="ZX27" s="7"/>
      <c r="ZY27" s="7"/>
      <c r="ZZ27" s="7"/>
      <c r="AAA27" s="7"/>
      <c r="AAB27" s="7"/>
      <c r="AAC27" s="7"/>
      <c r="AAD27" s="7"/>
      <c r="AAE27" s="7"/>
      <c r="AAF27" s="7"/>
      <c r="AAG27" s="7"/>
      <c r="AAH27" s="7"/>
      <c r="AAI27" s="7"/>
      <c r="AAJ27" s="7"/>
      <c r="AAK27" s="7"/>
      <c r="AAL27" s="7"/>
      <c r="AAM27" s="7"/>
      <c r="AAN27" s="7"/>
      <c r="AAO27" s="7"/>
      <c r="AAP27" s="7"/>
      <c r="AAQ27" s="7"/>
      <c r="AAR27" s="7"/>
      <c r="AAS27" s="7"/>
      <c r="AAT27" s="7"/>
      <c r="AAU27" s="7"/>
      <c r="AAV27" s="7"/>
      <c r="AAW27" s="7"/>
      <c r="AAX27" s="7"/>
      <c r="AAY27" s="7"/>
      <c r="AAZ27" s="7"/>
      <c r="ABA27" s="7"/>
      <c r="ABB27" s="7"/>
      <c r="ABC27" s="7"/>
      <c r="ABD27" s="7"/>
      <c r="ABE27" s="7"/>
      <c r="ABF27" s="7"/>
      <c r="ABG27" s="7"/>
      <c r="ABH27" s="7"/>
      <c r="ABI27" s="7"/>
      <c r="ABJ27" s="7"/>
      <c r="ABK27" s="7"/>
      <c r="ABL27" s="7"/>
      <c r="ABM27" s="7"/>
      <c r="ABN27" s="7"/>
      <c r="ABO27" s="7"/>
      <c r="ABP27" s="7"/>
      <c r="ABQ27" s="7"/>
      <c r="ABR27" s="7"/>
      <c r="ABS27" s="7"/>
      <c r="ABT27" s="7"/>
      <c r="ABU27" s="7"/>
      <c r="ABV27" s="7"/>
      <c r="ABW27" s="7"/>
      <c r="ABX27" s="7"/>
      <c r="ABY27" s="7"/>
      <c r="ABZ27" s="7"/>
      <c r="ACA27" s="7"/>
      <c r="ACB27" s="7"/>
      <c r="ACC27" s="7"/>
      <c r="ACD27" s="7"/>
      <c r="ACE27" s="7"/>
      <c r="ACF27" s="7"/>
      <c r="ACG27" s="7"/>
      <c r="ACH27" s="7"/>
      <c r="ACI27" s="7"/>
      <c r="ACJ27" s="7"/>
      <c r="ACK27" s="7"/>
      <c r="ACL27" s="7"/>
      <c r="ACM27" s="7"/>
      <c r="ACN27" s="7"/>
      <c r="ACO27" s="7"/>
      <c r="ACP27" s="7"/>
      <c r="ACQ27" s="7"/>
      <c r="ACR27" s="7"/>
      <c r="ACS27" s="7"/>
      <c r="ACT27" s="7"/>
      <c r="ACU27" s="7"/>
      <c r="ACV27" s="7"/>
      <c r="ACW27" s="7"/>
      <c r="ACX27" s="7"/>
      <c r="ACY27" s="7"/>
      <c r="ACZ27" s="7"/>
      <c r="ADA27" s="7"/>
      <c r="ADB27" s="7"/>
      <c r="ADC27" s="7"/>
      <c r="ADD27" s="7"/>
      <c r="ADE27" s="7"/>
      <c r="ADF27" s="7"/>
      <c r="ADG27" s="7"/>
      <c r="ADH27" s="7"/>
      <c r="ADI27" s="7"/>
      <c r="ADJ27" s="7"/>
      <c r="ADK27" s="7"/>
      <c r="ADL27" s="7"/>
      <c r="ADM27" s="7"/>
      <c r="ADN27" s="7"/>
      <c r="ADO27" s="7"/>
      <c r="ADP27" s="7"/>
      <c r="ADQ27" s="7"/>
      <c r="ADR27" s="7"/>
      <c r="ADS27" s="7"/>
      <c r="ADT27" s="7"/>
      <c r="ADU27" s="7"/>
      <c r="ADV27" s="7"/>
      <c r="ADW27" s="7"/>
      <c r="ADX27" s="7"/>
      <c r="ADY27" s="7"/>
      <c r="ADZ27" s="7"/>
      <c r="AEA27" s="7"/>
      <c r="AEB27" s="7"/>
      <c r="AEC27" s="7"/>
      <c r="AED27" s="7"/>
      <c r="AEE27" s="7"/>
      <c r="AEF27" s="7"/>
      <c r="AEG27" s="7"/>
      <c r="AEH27" s="7"/>
      <c r="AEI27" s="7"/>
      <c r="AEJ27" s="7"/>
      <c r="AEK27" s="7"/>
      <c r="AEL27" s="7"/>
      <c r="AEM27" s="7"/>
      <c r="AEN27" s="7"/>
      <c r="AEO27" s="7"/>
      <c r="AEP27" s="7"/>
      <c r="AEQ27" s="7"/>
      <c r="AER27" s="7"/>
      <c r="AES27" s="7"/>
      <c r="AET27" s="7"/>
      <c r="AEU27" s="7"/>
      <c r="AEV27" s="7"/>
      <c r="AEW27" s="7"/>
      <c r="AEX27" s="7"/>
      <c r="AEY27" s="7"/>
      <c r="AEZ27" s="7"/>
      <c r="AFA27" s="7"/>
      <c r="AFB27" s="7"/>
      <c r="AFC27" s="7"/>
      <c r="AFD27" s="7"/>
      <c r="AFE27" s="7"/>
      <c r="AFF27" s="7"/>
      <c r="AFG27" s="7"/>
      <c r="AFH27" s="7"/>
      <c r="AFI27" s="7"/>
      <c r="AFJ27" s="7"/>
      <c r="AFK27" s="7"/>
      <c r="AFL27" s="7"/>
      <c r="AFM27" s="7"/>
      <c r="AFN27" s="7"/>
      <c r="AFO27" s="7"/>
      <c r="AFP27" s="7"/>
      <c r="AFQ27" s="7"/>
      <c r="AFR27" s="7"/>
      <c r="AFS27" s="7"/>
      <c r="AFT27" s="7"/>
      <c r="AFU27" s="7"/>
      <c r="AFV27" s="7"/>
      <c r="AFW27" s="7"/>
      <c r="AFX27" s="7"/>
      <c r="AFY27" s="7"/>
      <c r="AFZ27" s="7"/>
      <c r="AGA27" s="7"/>
      <c r="AGB27" s="7"/>
      <c r="AGC27" s="7"/>
      <c r="AGD27" s="7"/>
      <c r="AGE27" s="7"/>
      <c r="AGF27" s="7"/>
      <c r="AGG27" s="7"/>
      <c r="AGH27" s="7"/>
      <c r="AGI27" s="7"/>
      <c r="AGJ27" s="7"/>
      <c r="AGK27" s="7"/>
      <c r="AGL27" s="7"/>
      <c r="AGM27" s="7"/>
      <c r="AGN27" s="7"/>
      <c r="AGO27" s="7"/>
      <c r="AGP27" s="7"/>
      <c r="AGQ27" s="7"/>
      <c r="AGR27" s="7"/>
      <c r="AGS27" s="7"/>
      <c r="AGT27" s="7"/>
      <c r="AGU27" s="7"/>
      <c r="AGV27" s="7"/>
      <c r="AGW27" s="7"/>
      <c r="AGX27" s="7"/>
      <c r="AGY27" s="7"/>
      <c r="AGZ27" s="7"/>
      <c r="AHA27" s="7"/>
      <c r="AHB27" s="7"/>
      <c r="AHC27" s="7"/>
      <c r="AHD27" s="7"/>
      <c r="AHE27" s="7"/>
      <c r="AHF27" s="7"/>
      <c r="AHG27" s="7"/>
      <c r="AHH27" s="7"/>
      <c r="AHI27" s="7"/>
      <c r="AHJ27" s="7"/>
      <c r="AHK27" s="7"/>
      <c r="AHL27" s="7"/>
      <c r="AHM27" s="7"/>
      <c r="AHN27" s="7"/>
      <c r="AHO27" s="7"/>
      <c r="AHP27" s="7"/>
      <c r="AHQ27" s="7"/>
      <c r="AHR27" s="7"/>
      <c r="AHS27" s="7"/>
      <c r="AHT27" s="7"/>
      <c r="AHU27" s="7"/>
      <c r="AHV27" s="7"/>
      <c r="AHW27" s="7"/>
      <c r="AHX27" s="7"/>
      <c r="AHY27" s="7"/>
      <c r="AHZ27" s="7"/>
      <c r="AIA27" s="7"/>
      <c r="AIB27" s="7"/>
      <c r="AIC27" s="7"/>
      <c r="AID27" s="7"/>
      <c r="AIE27" s="7"/>
      <c r="AIF27" s="7"/>
      <c r="AIG27" s="7"/>
      <c r="AIH27" s="7"/>
      <c r="AII27" s="7"/>
      <c r="AIJ27" s="7"/>
      <c r="AIK27" s="7"/>
      <c r="AIL27" s="7"/>
      <c r="AIM27" s="7"/>
      <c r="AIN27" s="7"/>
      <c r="AIO27" s="7"/>
      <c r="AIP27" s="7"/>
      <c r="AIQ27" s="7"/>
      <c r="AIR27" s="7"/>
      <c r="AIS27" s="7"/>
      <c r="AIT27" s="7"/>
      <c r="AIU27" s="7"/>
      <c r="AIV27" s="7"/>
      <c r="AIW27" s="7"/>
      <c r="AIX27" s="7"/>
      <c r="AIY27" s="7"/>
      <c r="AIZ27" s="7"/>
      <c r="AJA27" s="7"/>
      <c r="AJB27" s="7"/>
      <c r="AJC27" s="7"/>
      <c r="AJD27" s="7"/>
      <c r="AJE27" s="7"/>
      <c r="AJF27" s="7"/>
      <c r="AJG27" s="7"/>
      <c r="AJH27" s="7"/>
      <c r="AJI27" s="7"/>
      <c r="AJJ27" s="7"/>
      <c r="AJK27" s="7"/>
      <c r="AJL27" s="7"/>
      <c r="AJM27" s="7"/>
      <c r="AJN27" s="7"/>
      <c r="AJO27" s="7"/>
      <c r="AJP27" s="7"/>
      <c r="AJQ27" s="7"/>
      <c r="AJR27" s="7"/>
      <c r="AJS27" s="7"/>
      <c r="AJT27" s="7"/>
      <c r="AJU27" s="7"/>
      <c r="AJV27" s="7"/>
      <c r="AJW27" s="7"/>
      <c r="AJX27" s="7"/>
      <c r="AJY27" s="7"/>
      <c r="AJZ27" s="7"/>
      <c r="AKA27" s="7"/>
      <c r="AKB27" s="7"/>
      <c r="AKC27" s="7"/>
      <c r="AKD27" s="7"/>
      <c r="AKE27" s="7"/>
      <c r="AKF27" s="7"/>
      <c r="AKG27" s="7"/>
      <c r="AKH27" s="7"/>
      <c r="AKI27" s="7"/>
      <c r="AKJ27" s="7"/>
      <c r="AKK27" s="7"/>
      <c r="AKL27" s="7"/>
      <c r="AKM27" s="7"/>
      <c r="AKN27" s="7"/>
      <c r="AKO27" s="7"/>
      <c r="AKP27" s="7"/>
      <c r="AKQ27" s="7"/>
      <c r="AKR27" s="7"/>
      <c r="AKS27" s="7"/>
      <c r="AKT27" s="7"/>
      <c r="AKU27" s="7"/>
      <c r="AKV27" s="7"/>
      <c r="AKW27" s="7"/>
      <c r="AKX27" s="7"/>
      <c r="AKY27" s="7"/>
      <c r="AKZ27" s="7"/>
      <c r="ALA27" s="7"/>
      <c r="ALB27" s="7"/>
      <c r="ALC27" s="7"/>
      <c r="ALD27" s="7"/>
      <c r="ALE27" s="7"/>
      <c r="ALF27" s="7"/>
      <c r="ALG27" s="7"/>
      <c r="ALH27" s="7"/>
      <c r="ALI27" s="7"/>
      <c r="ALJ27" s="7"/>
      <c r="ALK27" s="7"/>
      <c r="ALL27" s="7"/>
    </row>
    <row r="28" spans="1:1000" customFormat="1" ht="15" customHeight="1" x14ac:dyDescent="0.25">
      <c r="A28" s="32" t="str">
        <f ca="1">IF(_xll.TM1RPTELISCONSOLIDATED($C$20,$C28),IF(_xll.TM1RPTELLEV($C$20,$C28)&lt;=3,_xll.TM1RPTELLEV($C$20,$C28),"D"),"N")</f>
        <v>N</v>
      </c>
      <c r="B28" s="32"/>
      <c r="C28" s="101" t="s">
        <v>282</v>
      </c>
      <c r="D28" s="86">
        <f ca="1">_xll.DBRW($C$9,$C28,$D$13,D$19,$C$13)</f>
        <v>106943</v>
      </c>
      <c r="E28" s="86">
        <f ca="1">_xll.DBRW($C$9,$C28,$D$13,E$19,$C$13)</f>
        <v>110309.8944507977</v>
      </c>
      <c r="F28" s="86">
        <f ca="1">_xll.DBRW($C$9,$C28,$D$13,F$19,$C$13)</f>
        <v>109561.9554215512</v>
      </c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  <c r="IR28" s="7"/>
      <c r="IS28" s="7"/>
      <c r="IT28" s="7"/>
      <c r="IU28" s="7"/>
      <c r="IV28" s="7"/>
      <c r="IW28" s="7"/>
      <c r="IX28" s="7"/>
      <c r="IY28" s="7"/>
      <c r="IZ28" s="7"/>
      <c r="JA28" s="7"/>
      <c r="JB28" s="7"/>
      <c r="JC28" s="7"/>
      <c r="JD28" s="7"/>
      <c r="JE28" s="7"/>
      <c r="JF28" s="7"/>
      <c r="JG28" s="7"/>
      <c r="JH28" s="7"/>
      <c r="JI28" s="7"/>
      <c r="JJ28" s="7"/>
      <c r="JK28" s="7"/>
      <c r="JL28" s="7"/>
      <c r="JM28" s="7"/>
      <c r="JN28" s="7"/>
      <c r="JO28" s="7"/>
      <c r="JP28" s="7"/>
      <c r="JQ28" s="7"/>
      <c r="JR28" s="7"/>
      <c r="JS28" s="7"/>
      <c r="JT28" s="7"/>
      <c r="JU28" s="7"/>
      <c r="JV28" s="7"/>
      <c r="JW28" s="7"/>
      <c r="JX28" s="7"/>
      <c r="JY28" s="7"/>
      <c r="JZ28" s="7"/>
      <c r="KA28" s="7"/>
      <c r="KB28" s="7"/>
      <c r="KC28" s="7"/>
      <c r="KD28" s="7"/>
      <c r="KE28" s="7"/>
      <c r="KF28" s="7"/>
      <c r="KG28" s="7"/>
      <c r="KH28" s="7"/>
      <c r="KI28" s="7"/>
      <c r="KJ28" s="7"/>
      <c r="KK28" s="7"/>
      <c r="KL28" s="7"/>
      <c r="KM28" s="7"/>
      <c r="KN28" s="7"/>
      <c r="KO28" s="7"/>
      <c r="KP28" s="7"/>
      <c r="KQ28" s="7"/>
      <c r="KR28" s="7"/>
      <c r="KS28" s="7"/>
      <c r="KT28" s="7"/>
      <c r="KU28" s="7"/>
      <c r="KV28" s="7"/>
      <c r="KW28" s="7"/>
      <c r="KX28" s="7"/>
      <c r="KY28" s="7"/>
      <c r="KZ28" s="7"/>
      <c r="LA28" s="7"/>
      <c r="LB28" s="7"/>
      <c r="LC28" s="7"/>
      <c r="LD28" s="7"/>
      <c r="LE28" s="7"/>
      <c r="LF28" s="7"/>
      <c r="LG28" s="7"/>
      <c r="LH28" s="7"/>
      <c r="LI28" s="7"/>
      <c r="LJ28" s="7"/>
      <c r="LK28" s="7"/>
      <c r="LL28" s="7"/>
      <c r="LM28" s="7"/>
      <c r="LN28" s="7"/>
      <c r="LO28" s="7"/>
      <c r="LP28" s="7"/>
      <c r="LQ28" s="7"/>
      <c r="LR28" s="7"/>
      <c r="LS28" s="7"/>
      <c r="LT28" s="7"/>
      <c r="LU28" s="7"/>
      <c r="LV28" s="7"/>
      <c r="LW28" s="7"/>
      <c r="LX28" s="7"/>
      <c r="LY28" s="7"/>
      <c r="LZ28" s="7"/>
      <c r="MA28" s="7"/>
      <c r="MB28" s="7"/>
      <c r="MC28" s="7"/>
      <c r="MD28" s="7"/>
      <c r="ME28" s="7"/>
      <c r="MF28" s="7"/>
      <c r="MG28" s="7"/>
      <c r="MH28" s="7"/>
      <c r="MI28" s="7"/>
      <c r="MJ28" s="7"/>
      <c r="MK28" s="7"/>
      <c r="ML28" s="7"/>
      <c r="MM28" s="7"/>
      <c r="MN28" s="7"/>
      <c r="MO28" s="7"/>
      <c r="MP28" s="7"/>
      <c r="MQ28" s="7"/>
      <c r="MR28" s="7"/>
      <c r="MS28" s="7"/>
      <c r="MT28" s="7"/>
      <c r="MU28" s="7"/>
      <c r="MV28" s="7"/>
      <c r="MW28" s="7"/>
      <c r="MX28" s="7"/>
      <c r="MY28" s="7"/>
      <c r="MZ28" s="7"/>
      <c r="NA28" s="7"/>
      <c r="NB28" s="7"/>
      <c r="NC28" s="7"/>
      <c r="ND28" s="7"/>
      <c r="NE28" s="7"/>
      <c r="NF28" s="7"/>
      <c r="NG28" s="7"/>
      <c r="NH28" s="7"/>
      <c r="NI28" s="7"/>
      <c r="NJ28" s="7"/>
      <c r="NK28" s="7"/>
      <c r="NL28" s="7"/>
      <c r="NM28" s="7"/>
      <c r="NN28" s="7"/>
      <c r="NO28" s="7"/>
      <c r="NP28" s="7"/>
      <c r="NQ28" s="7"/>
      <c r="NR28" s="7"/>
      <c r="NS28" s="7"/>
      <c r="NT28" s="7"/>
      <c r="NU28" s="7"/>
      <c r="NV28" s="7"/>
      <c r="NW28" s="7"/>
      <c r="NX28" s="7"/>
      <c r="NY28" s="7"/>
      <c r="NZ28" s="7"/>
      <c r="OA28" s="7"/>
      <c r="OB28" s="7"/>
      <c r="OC28" s="7"/>
      <c r="OD28" s="7"/>
      <c r="OE28" s="7"/>
      <c r="OF28" s="7"/>
      <c r="OG28" s="7"/>
      <c r="OH28" s="7"/>
      <c r="OI28" s="7"/>
      <c r="OJ28" s="7"/>
      <c r="OK28" s="7"/>
      <c r="OL28" s="7"/>
      <c r="OM28" s="7"/>
      <c r="ON28" s="7"/>
      <c r="OO28" s="7"/>
      <c r="OP28" s="7"/>
      <c r="OQ28" s="7"/>
      <c r="OR28" s="7"/>
      <c r="OS28" s="7"/>
      <c r="OT28" s="7"/>
      <c r="OU28" s="7"/>
      <c r="OV28" s="7"/>
      <c r="OW28" s="7"/>
      <c r="OX28" s="7"/>
      <c r="OY28" s="7"/>
      <c r="OZ28" s="7"/>
      <c r="PA28" s="7"/>
      <c r="PB28" s="7"/>
      <c r="PC28" s="7"/>
      <c r="PD28" s="7"/>
      <c r="PE28" s="7"/>
      <c r="PF28" s="7"/>
      <c r="PG28" s="7"/>
      <c r="PH28" s="7"/>
      <c r="PI28" s="7"/>
      <c r="PJ28" s="7"/>
      <c r="PK28" s="7"/>
      <c r="PL28" s="7"/>
      <c r="PM28" s="7"/>
      <c r="PN28" s="7"/>
      <c r="PO28" s="7"/>
      <c r="PP28" s="7"/>
      <c r="PQ28" s="7"/>
      <c r="PR28" s="7"/>
      <c r="PS28" s="7"/>
      <c r="PT28" s="7"/>
      <c r="PU28" s="7"/>
      <c r="PV28" s="7"/>
      <c r="PW28" s="7"/>
      <c r="PX28" s="7"/>
      <c r="PY28" s="7"/>
      <c r="PZ28" s="7"/>
      <c r="QA28" s="7"/>
      <c r="QB28" s="7"/>
      <c r="QC28" s="7"/>
      <c r="QD28" s="7"/>
      <c r="QE28" s="7"/>
      <c r="QF28" s="7"/>
      <c r="QG28" s="7"/>
      <c r="QH28" s="7"/>
      <c r="QI28" s="7"/>
      <c r="QJ28" s="7"/>
      <c r="QK28" s="7"/>
      <c r="QL28" s="7"/>
      <c r="QM28" s="7"/>
      <c r="QN28" s="7"/>
      <c r="QO28" s="7"/>
      <c r="QP28" s="7"/>
      <c r="QQ28" s="7"/>
      <c r="QR28" s="7"/>
      <c r="QS28" s="7"/>
      <c r="QT28" s="7"/>
      <c r="QU28" s="7"/>
      <c r="QV28" s="7"/>
      <c r="QW28" s="7"/>
      <c r="QX28" s="7"/>
      <c r="QY28" s="7"/>
      <c r="QZ28" s="7"/>
      <c r="RA28" s="7"/>
      <c r="RB28" s="7"/>
      <c r="RC28" s="7"/>
      <c r="RD28" s="7"/>
      <c r="RE28" s="7"/>
      <c r="RF28" s="7"/>
      <c r="RG28" s="7"/>
      <c r="RH28" s="7"/>
      <c r="RI28" s="7"/>
      <c r="RJ28" s="7"/>
      <c r="RK28" s="7"/>
      <c r="RL28" s="7"/>
      <c r="RM28" s="7"/>
      <c r="RN28" s="7"/>
      <c r="RO28" s="7"/>
      <c r="RP28" s="7"/>
      <c r="RQ28" s="7"/>
      <c r="RR28" s="7"/>
      <c r="RS28" s="7"/>
      <c r="RT28" s="7"/>
      <c r="RU28" s="7"/>
      <c r="RV28" s="7"/>
      <c r="RW28" s="7"/>
      <c r="RX28" s="7"/>
      <c r="RY28" s="7"/>
      <c r="RZ28" s="7"/>
      <c r="SA28" s="7"/>
      <c r="SB28" s="7"/>
      <c r="SC28" s="7"/>
      <c r="SD28" s="7"/>
      <c r="SE28" s="7"/>
      <c r="SF28" s="7"/>
      <c r="SG28" s="7"/>
      <c r="SH28" s="7"/>
      <c r="SI28" s="7"/>
      <c r="SJ28" s="7"/>
      <c r="SK28" s="7"/>
      <c r="SL28" s="7"/>
      <c r="SM28" s="7"/>
      <c r="SN28" s="7"/>
      <c r="SO28" s="7"/>
      <c r="SP28" s="7"/>
      <c r="SQ28" s="7"/>
      <c r="SR28" s="7"/>
      <c r="SS28" s="7"/>
      <c r="ST28" s="7"/>
      <c r="SU28" s="7"/>
      <c r="SV28" s="7"/>
      <c r="SW28" s="7"/>
      <c r="SX28" s="7"/>
      <c r="SY28" s="7"/>
      <c r="SZ28" s="7"/>
      <c r="TA28" s="7"/>
      <c r="TB28" s="7"/>
      <c r="TC28" s="7"/>
      <c r="TD28" s="7"/>
      <c r="TE28" s="7"/>
      <c r="TF28" s="7"/>
      <c r="TG28" s="7"/>
      <c r="TH28" s="7"/>
      <c r="TI28" s="7"/>
      <c r="TJ28" s="7"/>
      <c r="TK28" s="7"/>
      <c r="TL28" s="7"/>
      <c r="TM28" s="7"/>
      <c r="TN28" s="7"/>
      <c r="TO28" s="7"/>
      <c r="TP28" s="7"/>
      <c r="TQ28" s="7"/>
      <c r="TR28" s="7"/>
      <c r="TS28" s="7"/>
      <c r="TT28" s="7"/>
      <c r="TU28" s="7"/>
      <c r="TV28" s="7"/>
      <c r="TW28" s="7"/>
      <c r="TX28" s="7"/>
      <c r="TY28" s="7"/>
      <c r="TZ28" s="7"/>
      <c r="UA28" s="7"/>
      <c r="UB28" s="7"/>
      <c r="UC28" s="7"/>
      <c r="UD28" s="7"/>
      <c r="UE28" s="7"/>
      <c r="UF28" s="7"/>
      <c r="UG28" s="7"/>
      <c r="UH28" s="7"/>
      <c r="UI28" s="7"/>
      <c r="UJ28" s="7"/>
      <c r="UK28" s="7"/>
      <c r="UL28" s="7"/>
      <c r="UM28" s="7"/>
      <c r="UN28" s="7"/>
      <c r="UO28" s="7"/>
      <c r="UP28" s="7"/>
      <c r="UQ28" s="7"/>
      <c r="UR28" s="7"/>
      <c r="US28" s="7"/>
      <c r="UT28" s="7"/>
      <c r="UU28" s="7"/>
      <c r="UV28" s="7"/>
      <c r="UW28" s="7"/>
      <c r="UX28" s="7"/>
      <c r="UY28" s="7"/>
      <c r="UZ28" s="7"/>
      <c r="VA28" s="7"/>
      <c r="VB28" s="7"/>
      <c r="VC28" s="7"/>
      <c r="VD28" s="7"/>
      <c r="VE28" s="7"/>
      <c r="VF28" s="7"/>
      <c r="VG28" s="7"/>
      <c r="VH28" s="7"/>
      <c r="VI28" s="7"/>
      <c r="VJ28" s="7"/>
      <c r="VK28" s="7"/>
      <c r="VL28" s="7"/>
      <c r="VM28" s="7"/>
      <c r="VN28" s="7"/>
      <c r="VO28" s="7"/>
      <c r="VP28" s="7"/>
      <c r="VQ28" s="7"/>
      <c r="VR28" s="7"/>
      <c r="VS28" s="7"/>
      <c r="VT28" s="7"/>
      <c r="VU28" s="7"/>
      <c r="VV28" s="7"/>
      <c r="VW28" s="7"/>
      <c r="VX28" s="7"/>
      <c r="VY28" s="7"/>
      <c r="VZ28" s="7"/>
      <c r="WA28" s="7"/>
      <c r="WB28" s="7"/>
      <c r="WC28" s="7"/>
      <c r="WD28" s="7"/>
      <c r="WE28" s="7"/>
      <c r="WF28" s="7"/>
      <c r="WG28" s="7"/>
      <c r="WH28" s="7"/>
      <c r="WI28" s="7"/>
      <c r="WJ28" s="7"/>
      <c r="WK28" s="7"/>
      <c r="WL28" s="7"/>
      <c r="WM28" s="7"/>
      <c r="WN28" s="7"/>
      <c r="WO28" s="7"/>
      <c r="WP28" s="7"/>
      <c r="WQ28" s="7"/>
      <c r="WR28" s="7"/>
      <c r="WS28" s="7"/>
      <c r="WT28" s="7"/>
      <c r="WU28" s="7"/>
      <c r="WV28" s="7"/>
      <c r="WW28" s="7"/>
      <c r="WX28" s="7"/>
      <c r="WY28" s="7"/>
      <c r="WZ28" s="7"/>
      <c r="XA28" s="7"/>
      <c r="XB28" s="7"/>
      <c r="XC28" s="7"/>
      <c r="XD28" s="7"/>
      <c r="XE28" s="7"/>
      <c r="XF28" s="7"/>
      <c r="XG28" s="7"/>
      <c r="XH28" s="7"/>
      <c r="XI28" s="7"/>
      <c r="XJ28" s="7"/>
      <c r="XK28" s="7"/>
      <c r="XL28" s="7"/>
      <c r="XM28" s="7"/>
      <c r="XN28" s="7"/>
      <c r="XO28" s="7"/>
      <c r="XP28" s="7"/>
      <c r="XQ28" s="7"/>
      <c r="XR28" s="7"/>
      <c r="XS28" s="7"/>
      <c r="XT28" s="7"/>
      <c r="XU28" s="7"/>
      <c r="XV28" s="7"/>
      <c r="XW28" s="7"/>
      <c r="XX28" s="7"/>
      <c r="XY28" s="7"/>
      <c r="XZ28" s="7"/>
      <c r="YA28" s="7"/>
      <c r="YB28" s="7"/>
      <c r="YC28" s="7"/>
      <c r="YD28" s="7"/>
      <c r="YE28" s="7"/>
      <c r="YF28" s="7"/>
      <c r="YG28" s="7"/>
      <c r="YH28" s="7"/>
      <c r="YI28" s="7"/>
      <c r="YJ28" s="7"/>
      <c r="YK28" s="7"/>
      <c r="YL28" s="7"/>
      <c r="YM28" s="7"/>
      <c r="YN28" s="7"/>
      <c r="YO28" s="7"/>
      <c r="YP28" s="7"/>
      <c r="YQ28" s="7"/>
      <c r="YR28" s="7"/>
      <c r="YS28" s="7"/>
      <c r="YT28" s="7"/>
      <c r="YU28" s="7"/>
      <c r="YV28" s="7"/>
      <c r="YW28" s="7"/>
      <c r="YX28" s="7"/>
      <c r="YY28" s="7"/>
      <c r="YZ28" s="7"/>
      <c r="ZA28" s="7"/>
      <c r="ZB28" s="7"/>
      <c r="ZC28" s="7"/>
      <c r="ZD28" s="7"/>
      <c r="ZE28" s="7"/>
      <c r="ZF28" s="7"/>
      <c r="ZG28" s="7"/>
      <c r="ZH28" s="7"/>
      <c r="ZI28" s="7"/>
      <c r="ZJ28" s="7"/>
      <c r="ZK28" s="7"/>
      <c r="ZL28" s="7"/>
      <c r="ZM28" s="7"/>
      <c r="ZN28" s="7"/>
      <c r="ZO28" s="7"/>
      <c r="ZP28" s="7"/>
      <c r="ZQ28" s="7"/>
      <c r="ZR28" s="7"/>
      <c r="ZS28" s="7"/>
      <c r="ZT28" s="7"/>
      <c r="ZU28" s="7"/>
      <c r="ZV28" s="7"/>
      <c r="ZW28" s="7"/>
      <c r="ZX28" s="7"/>
      <c r="ZY28" s="7"/>
      <c r="ZZ28" s="7"/>
      <c r="AAA28" s="7"/>
      <c r="AAB28" s="7"/>
      <c r="AAC28" s="7"/>
      <c r="AAD28" s="7"/>
      <c r="AAE28" s="7"/>
      <c r="AAF28" s="7"/>
      <c r="AAG28" s="7"/>
      <c r="AAH28" s="7"/>
      <c r="AAI28" s="7"/>
      <c r="AAJ28" s="7"/>
      <c r="AAK28" s="7"/>
      <c r="AAL28" s="7"/>
      <c r="AAM28" s="7"/>
      <c r="AAN28" s="7"/>
      <c r="AAO28" s="7"/>
      <c r="AAP28" s="7"/>
      <c r="AAQ28" s="7"/>
      <c r="AAR28" s="7"/>
      <c r="AAS28" s="7"/>
      <c r="AAT28" s="7"/>
      <c r="AAU28" s="7"/>
      <c r="AAV28" s="7"/>
      <c r="AAW28" s="7"/>
      <c r="AAX28" s="7"/>
      <c r="AAY28" s="7"/>
      <c r="AAZ28" s="7"/>
      <c r="ABA28" s="7"/>
      <c r="ABB28" s="7"/>
      <c r="ABC28" s="7"/>
      <c r="ABD28" s="7"/>
      <c r="ABE28" s="7"/>
      <c r="ABF28" s="7"/>
      <c r="ABG28" s="7"/>
      <c r="ABH28" s="7"/>
      <c r="ABI28" s="7"/>
      <c r="ABJ28" s="7"/>
      <c r="ABK28" s="7"/>
      <c r="ABL28" s="7"/>
      <c r="ABM28" s="7"/>
      <c r="ABN28" s="7"/>
      <c r="ABO28" s="7"/>
      <c r="ABP28" s="7"/>
      <c r="ABQ28" s="7"/>
      <c r="ABR28" s="7"/>
      <c r="ABS28" s="7"/>
      <c r="ABT28" s="7"/>
      <c r="ABU28" s="7"/>
      <c r="ABV28" s="7"/>
      <c r="ABW28" s="7"/>
      <c r="ABX28" s="7"/>
      <c r="ABY28" s="7"/>
      <c r="ABZ28" s="7"/>
      <c r="ACA28" s="7"/>
      <c r="ACB28" s="7"/>
      <c r="ACC28" s="7"/>
      <c r="ACD28" s="7"/>
      <c r="ACE28" s="7"/>
      <c r="ACF28" s="7"/>
      <c r="ACG28" s="7"/>
      <c r="ACH28" s="7"/>
      <c r="ACI28" s="7"/>
      <c r="ACJ28" s="7"/>
      <c r="ACK28" s="7"/>
      <c r="ACL28" s="7"/>
      <c r="ACM28" s="7"/>
      <c r="ACN28" s="7"/>
      <c r="ACO28" s="7"/>
      <c r="ACP28" s="7"/>
      <c r="ACQ28" s="7"/>
      <c r="ACR28" s="7"/>
      <c r="ACS28" s="7"/>
      <c r="ACT28" s="7"/>
      <c r="ACU28" s="7"/>
      <c r="ACV28" s="7"/>
      <c r="ACW28" s="7"/>
      <c r="ACX28" s="7"/>
      <c r="ACY28" s="7"/>
      <c r="ACZ28" s="7"/>
      <c r="ADA28" s="7"/>
      <c r="ADB28" s="7"/>
      <c r="ADC28" s="7"/>
      <c r="ADD28" s="7"/>
      <c r="ADE28" s="7"/>
      <c r="ADF28" s="7"/>
      <c r="ADG28" s="7"/>
      <c r="ADH28" s="7"/>
      <c r="ADI28" s="7"/>
      <c r="ADJ28" s="7"/>
      <c r="ADK28" s="7"/>
      <c r="ADL28" s="7"/>
      <c r="ADM28" s="7"/>
      <c r="ADN28" s="7"/>
      <c r="ADO28" s="7"/>
      <c r="ADP28" s="7"/>
      <c r="ADQ28" s="7"/>
      <c r="ADR28" s="7"/>
      <c r="ADS28" s="7"/>
      <c r="ADT28" s="7"/>
      <c r="ADU28" s="7"/>
      <c r="ADV28" s="7"/>
      <c r="ADW28" s="7"/>
      <c r="ADX28" s="7"/>
      <c r="ADY28" s="7"/>
      <c r="ADZ28" s="7"/>
      <c r="AEA28" s="7"/>
      <c r="AEB28" s="7"/>
      <c r="AEC28" s="7"/>
      <c r="AED28" s="7"/>
      <c r="AEE28" s="7"/>
      <c r="AEF28" s="7"/>
      <c r="AEG28" s="7"/>
      <c r="AEH28" s="7"/>
      <c r="AEI28" s="7"/>
      <c r="AEJ28" s="7"/>
      <c r="AEK28" s="7"/>
      <c r="AEL28" s="7"/>
      <c r="AEM28" s="7"/>
      <c r="AEN28" s="7"/>
      <c r="AEO28" s="7"/>
      <c r="AEP28" s="7"/>
      <c r="AEQ28" s="7"/>
      <c r="AER28" s="7"/>
      <c r="AES28" s="7"/>
      <c r="AET28" s="7"/>
      <c r="AEU28" s="7"/>
      <c r="AEV28" s="7"/>
      <c r="AEW28" s="7"/>
      <c r="AEX28" s="7"/>
      <c r="AEY28" s="7"/>
      <c r="AEZ28" s="7"/>
      <c r="AFA28" s="7"/>
      <c r="AFB28" s="7"/>
      <c r="AFC28" s="7"/>
      <c r="AFD28" s="7"/>
      <c r="AFE28" s="7"/>
      <c r="AFF28" s="7"/>
      <c r="AFG28" s="7"/>
      <c r="AFH28" s="7"/>
      <c r="AFI28" s="7"/>
      <c r="AFJ28" s="7"/>
      <c r="AFK28" s="7"/>
      <c r="AFL28" s="7"/>
      <c r="AFM28" s="7"/>
      <c r="AFN28" s="7"/>
      <c r="AFO28" s="7"/>
      <c r="AFP28" s="7"/>
      <c r="AFQ28" s="7"/>
      <c r="AFR28" s="7"/>
      <c r="AFS28" s="7"/>
      <c r="AFT28" s="7"/>
      <c r="AFU28" s="7"/>
      <c r="AFV28" s="7"/>
      <c r="AFW28" s="7"/>
      <c r="AFX28" s="7"/>
      <c r="AFY28" s="7"/>
      <c r="AFZ28" s="7"/>
      <c r="AGA28" s="7"/>
      <c r="AGB28" s="7"/>
      <c r="AGC28" s="7"/>
      <c r="AGD28" s="7"/>
      <c r="AGE28" s="7"/>
      <c r="AGF28" s="7"/>
      <c r="AGG28" s="7"/>
      <c r="AGH28" s="7"/>
      <c r="AGI28" s="7"/>
      <c r="AGJ28" s="7"/>
      <c r="AGK28" s="7"/>
      <c r="AGL28" s="7"/>
      <c r="AGM28" s="7"/>
      <c r="AGN28" s="7"/>
      <c r="AGO28" s="7"/>
      <c r="AGP28" s="7"/>
      <c r="AGQ28" s="7"/>
      <c r="AGR28" s="7"/>
      <c r="AGS28" s="7"/>
      <c r="AGT28" s="7"/>
      <c r="AGU28" s="7"/>
      <c r="AGV28" s="7"/>
      <c r="AGW28" s="7"/>
      <c r="AGX28" s="7"/>
      <c r="AGY28" s="7"/>
      <c r="AGZ28" s="7"/>
      <c r="AHA28" s="7"/>
      <c r="AHB28" s="7"/>
      <c r="AHC28" s="7"/>
      <c r="AHD28" s="7"/>
      <c r="AHE28" s="7"/>
      <c r="AHF28" s="7"/>
      <c r="AHG28" s="7"/>
      <c r="AHH28" s="7"/>
      <c r="AHI28" s="7"/>
      <c r="AHJ28" s="7"/>
      <c r="AHK28" s="7"/>
      <c r="AHL28" s="7"/>
      <c r="AHM28" s="7"/>
      <c r="AHN28" s="7"/>
      <c r="AHO28" s="7"/>
      <c r="AHP28" s="7"/>
      <c r="AHQ28" s="7"/>
      <c r="AHR28" s="7"/>
      <c r="AHS28" s="7"/>
      <c r="AHT28" s="7"/>
      <c r="AHU28" s="7"/>
      <c r="AHV28" s="7"/>
      <c r="AHW28" s="7"/>
      <c r="AHX28" s="7"/>
      <c r="AHY28" s="7"/>
      <c r="AHZ28" s="7"/>
      <c r="AIA28" s="7"/>
      <c r="AIB28" s="7"/>
      <c r="AIC28" s="7"/>
      <c r="AID28" s="7"/>
      <c r="AIE28" s="7"/>
      <c r="AIF28" s="7"/>
      <c r="AIG28" s="7"/>
      <c r="AIH28" s="7"/>
      <c r="AII28" s="7"/>
      <c r="AIJ28" s="7"/>
      <c r="AIK28" s="7"/>
      <c r="AIL28" s="7"/>
      <c r="AIM28" s="7"/>
      <c r="AIN28" s="7"/>
      <c r="AIO28" s="7"/>
      <c r="AIP28" s="7"/>
      <c r="AIQ28" s="7"/>
      <c r="AIR28" s="7"/>
      <c r="AIS28" s="7"/>
      <c r="AIT28" s="7"/>
      <c r="AIU28" s="7"/>
      <c r="AIV28" s="7"/>
      <c r="AIW28" s="7"/>
      <c r="AIX28" s="7"/>
      <c r="AIY28" s="7"/>
      <c r="AIZ28" s="7"/>
      <c r="AJA28" s="7"/>
      <c r="AJB28" s="7"/>
      <c r="AJC28" s="7"/>
      <c r="AJD28" s="7"/>
      <c r="AJE28" s="7"/>
      <c r="AJF28" s="7"/>
      <c r="AJG28" s="7"/>
      <c r="AJH28" s="7"/>
      <c r="AJI28" s="7"/>
      <c r="AJJ28" s="7"/>
      <c r="AJK28" s="7"/>
      <c r="AJL28" s="7"/>
      <c r="AJM28" s="7"/>
      <c r="AJN28" s="7"/>
      <c r="AJO28" s="7"/>
      <c r="AJP28" s="7"/>
      <c r="AJQ28" s="7"/>
      <c r="AJR28" s="7"/>
      <c r="AJS28" s="7"/>
      <c r="AJT28" s="7"/>
      <c r="AJU28" s="7"/>
      <c r="AJV28" s="7"/>
      <c r="AJW28" s="7"/>
      <c r="AJX28" s="7"/>
      <c r="AJY28" s="7"/>
      <c r="AJZ28" s="7"/>
      <c r="AKA28" s="7"/>
      <c r="AKB28" s="7"/>
      <c r="AKC28" s="7"/>
      <c r="AKD28" s="7"/>
      <c r="AKE28" s="7"/>
      <c r="AKF28" s="7"/>
      <c r="AKG28" s="7"/>
      <c r="AKH28" s="7"/>
      <c r="AKI28" s="7"/>
      <c r="AKJ28" s="7"/>
      <c r="AKK28" s="7"/>
      <c r="AKL28" s="7"/>
      <c r="AKM28" s="7"/>
      <c r="AKN28" s="7"/>
      <c r="AKO28" s="7"/>
      <c r="AKP28" s="7"/>
      <c r="AKQ28" s="7"/>
      <c r="AKR28" s="7"/>
      <c r="AKS28" s="7"/>
      <c r="AKT28" s="7"/>
      <c r="AKU28" s="7"/>
      <c r="AKV28" s="7"/>
      <c r="AKW28" s="7"/>
      <c r="AKX28" s="7"/>
      <c r="AKY28" s="7"/>
      <c r="AKZ28" s="7"/>
      <c r="ALA28" s="7"/>
      <c r="ALB28" s="7"/>
      <c r="ALC28" s="7"/>
      <c r="ALD28" s="7"/>
      <c r="ALE28" s="7"/>
      <c r="ALF28" s="7"/>
      <c r="ALG28" s="7"/>
      <c r="ALH28" s="7"/>
      <c r="ALI28" s="7"/>
      <c r="ALJ28" s="7"/>
      <c r="ALK28" s="7"/>
      <c r="ALL28" s="7"/>
    </row>
    <row r="29" spans="1:1000" customFormat="1" ht="15" customHeight="1" x14ac:dyDescent="0.25">
      <c r="A29" s="32" t="str">
        <f ca="1">IF(_xll.TM1RPTELISCONSOLIDATED($C$20,$C29),IF(_xll.TM1RPTELLEV($C$20,$C29)&lt;=3,_xll.TM1RPTELLEV($C$20,$C29),"D"),"N")</f>
        <v>N</v>
      </c>
      <c r="B29" s="32"/>
      <c r="C29" s="101" t="s">
        <v>283</v>
      </c>
      <c r="D29" s="86">
        <f ca="1">_xll.DBRW($C$9,$C29,$D$13,D$19,$C$13)</f>
        <v>102830</v>
      </c>
      <c r="E29" s="86">
        <f ca="1">_xll.DBRW($C$9,$C29,$D$13,E$19,$C$13)</f>
        <v>106306.1750585307</v>
      </c>
      <c r="F29" s="86">
        <f ca="1">_xll.DBRW($C$9,$C29,$D$13,F$19,$C$13)</f>
        <v>106149.53664380161</v>
      </c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/>
      <c r="II29" s="7"/>
      <c r="IJ29" s="7"/>
      <c r="IK29" s="7"/>
      <c r="IL29" s="7"/>
      <c r="IM29" s="7"/>
      <c r="IN29" s="7"/>
      <c r="IO29" s="7"/>
      <c r="IP29" s="7"/>
      <c r="IQ29" s="7"/>
      <c r="IR29" s="7"/>
      <c r="IS29" s="7"/>
      <c r="IT29" s="7"/>
      <c r="IU29" s="7"/>
      <c r="IV29" s="7"/>
      <c r="IW29" s="7"/>
      <c r="IX29" s="7"/>
      <c r="IY29" s="7"/>
      <c r="IZ29" s="7"/>
      <c r="JA29" s="7"/>
      <c r="JB29" s="7"/>
      <c r="JC29" s="7"/>
      <c r="JD29" s="7"/>
      <c r="JE29" s="7"/>
      <c r="JF29" s="7"/>
      <c r="JG29" s="7"/>
      <c r="JH29" s="7"/>
      <c r="JI29" s="7"/>
      <c r="JJ29" s="7"/>
      <c r="JK29" s="7"/>
      <c r="JL29" s="7"/>
      <c r="JM29" s="7"/>
      <c r="JN29" s="7"/>
      <c r="JO29" s="7"/>
      <c r="JP29" s="7"/>
      <c r="JQ29" s="7"/>
      <c r="JR29" s="7"/>
      <c r="JS29" s="7"/>
      <c r="JT29" s="7"/>
      <c r="JU29" s="7"/>
      <c r="JV29" s="7"/>
      <c r="JW29" s="7"/>
      <c r="JX29" s="7"/>
      <c r="JY29" s="7"/>
      <c r="JZ29" s="7"/>
      <c r="KA29" s="7"/>
      <c r="KB29" s="7"/>
      <c r="KC29" s="7"/>
      <c r="KD29" s="7"/>
      <c r="KE29" s="7"/>
      <c r="KF29" s="7"/>
      <c r="KG29" s="7"/>
      <c r="KH29" s="7"/>
      <c r="KI29" s="7"/>
      <c r="KJ29" s="7"/>
      <c r="KK29" s="7"/>
      <c r="KL29" s="7"/>
      <c r="KM29" s="7"/>
      <c r="KN29" s="7"/>
      <c r="KO29" s="7"/>
      <c r="KP29" s="7"/>
      <c r="KQ29" s="7"/>
      <c r="KR29" s="7"/>
      <c r="KS29" s="7"/>
      <c r="KT29" s="7"/>
      <c r="KU29" s="7"/>
      <c r="KV29" s="7"/>
      <c r="KW29" s="7"/>
      <c r="KX29" s="7"/>
      <c r="KY29" s="7"/>
      <c r="KZ29" s="7"/>
      <c r="LA29" s="7"/>
      <c r="LB29" s="7"/>
      <c r="LC29" s="7"/>
      <c r="LD29" s="7"/>
      <c r="LE29" s="7"/>
      <c r="LF29" s="7"/>
      <c r="LG29" s="7"/>
      <c r="LH29" s="7"/>
      <c r="LI29" s="7"/>
      <c r="LJ29" s="7"/>
      <c r="LK29" s="7"/>
      <c r="LL29" s="7"/>
      <c r="LM29" s="7"/>
      <c r="LN29" s="7"/>
      <c r="LO29" s="7"/>
      <c r="LP29" s="7"/>
      <c r="LQ29" s="7"/>
      <c r="LR29" s="7"/>
      <c r="LS29" s="7"/>
      <c r="LT29" s="7"/>
      <c r="LU29" s="7"/>
      <c r="LV29" s="7"/>
      <c r="LW29" s="7"/>
      <c r="LX29" s="7"/>
      <c r="LY29" s="7"/>
      <c r="LZ29" s="7"/>
      <c r="MA29" s="7"/>
      <c r="MB29" s="7"/>
      <c r="MC29" s="7"/>
      <c r="MD29" s="7"/>
      <c r="ME29" s="7"/>
      <c r="MF29" s="7"/>
      <c r="MG29" s="7"/>
      <c r="MH29" s="7"/>
      <c r="MI29" s="7"/>
      <c r="MJ29" s="7"/>
      <c r="MK29" s="7"/>
      <c r="ML29" s="7"/>
      <c r="MM29" s="7"/>
      <c r="MN29" s="7"/>
      <c r="MO29" s="7"/>
      <c r="MP29" s="7"/>
      <c r="MQ29" s="7"/>
      <c r="MR29" s="7"/>
      <c r="MS29" s="7"/>
      <c r="MT29" s="7"/>
      <c r="MU29" s="7"/>
      <c r="MV29" s="7"/>
      <c r="MW29" s="7"/>
      <c r="MX29" s="7"/>
      <c r="MY29" s="7"/>
      <c r="MZ29" s="7"/>
      <c r="NA29" s="7"/>
      <c r="NB29" s="7"/>
      <c r="NC29" s="7"/>
      <c r="ND29" s="7"/>
      <c r="NE29" s="7"/>
      <c r="NF29" s="7"/>
      <c r="NG29" s="7"/>
      <c r="NH29" s="7"/>
      <c r="NI29" s="7"/>
      <c r="NJ29" s="7"/>
      <c r="NK29" s="7"/>
      <c r="NL29" s="7"/>
      <c r="NM29" s="7"/>
      <c r="NN29" s="7"/>
      <c r="NO29" s="7"/>
      <c r="NP29" s="7"/>
      <c r="NQ29" s="7"/>
      <c r="NR29" s="7"/>
      <c r="NS29" s="7"/>
      <c r="NT29" s="7"/>
      <c r="NU29" s="7"/>
      <c r="NV29" s="7"/>
      <c r="NW29" s="7"/>
      <c r="NX29" s="7"/>
      <c r="NY29" s="7"/>
      <c r="NZ29" s="7"/>
      <c r="OA29" s="7"/>
      <c r="OB29" s="7"/>
      <c r="OC29" s="7"/>
      <c r="OD29" s="7"/>
      <c r="OE29" s="7"/>
      <c r="OF29" s="7"/>
      <c r="OG29" s="7"/>
      <c r="OH29" s="7"/>
      <c r="OI29" s="7"/>
      <c r="OJ29" s="7"/>
      <c r="OK29" s="7"/>
      <c r="OL29" s="7"/>
      <c r="OM29" s="7"/>
      <c r="ON29" s="7"/>
      <c r="OO29" s="7"/>
      <c r="OP29" s="7"/>
      <c r="OQ29" s="7"/>
      <c r="OR29" s="7"/>
      <c r="OS29" s="7"/>
      <c r="OT29" s="7"/>
      <c r="OU29" s="7"/>
      <c r="OV29" s="7"/>
      <c r="OW29" s="7"/>
      <c r="OX29" s="7"/>
      <c r="OY29" s="7"/>
      <c r="OZ29" s="7"/>
      <c r="PA29" s="7"/>
      <c r="PB29" s="7"/>
      <c r="PC29" s="7"/>
      <c r="PD29" s="7"/>
      <c r="PE29" s="7"/>
      <c r="PF29" s="7"/>
      <c r="PG29" s="7"/>
      <c r="PH29" s="7"/>
      <c r="PI29" s="7"/>
      <c r="PJ29" s="7"/>
      <c r="PK29" s="7"/>
      <c r="PL29" s="7"/>
      <c r="PM29" s="7"/>
      <c r="PN29" s="7"/>
      <c r="PO29" s="7"/>
      <c r="PP29" s="7"/>
      <c r="PQ29" s="7"/>
      <c r="PR29" s="7"/>
      <c r="PS29" s="7"/>
      <c r="PT29" s="7"/>
      <c r="PU29" s="7"/>
      <c r="PV29" s="7"/>
      <c r="PW29" s="7"/>
      <c r="PX29" s="7"/>
      <c r="PY29" s="7"/>
      <c r="PZ29" s="7"/>
      <c r="QA29" s="7"/>
      <c r="QB29" s="7"/>
      <c r="QC29" s="7"/>
      <c r="QD29" s="7"/>
      <c r="QE29" s="7"/>
      <c r="QF29" s="7"/>
      <c r="QG29" s="7"/>
      <c r="QH29" s="7"/>
      <c r="QI29" s="7"/>
      <c r="QJ29" s="7"/>
      <c r="QK29" s="7"/>
      <c r="QL29" s="7"/>
      <c r="QM29" s="7"/>
      <c r="QN29" s="7"/>
      <c r="QO29" s="7"/>
      <c r="QP29" s="7"/>
      <c r="QQ29" s="7"/>
      <c r="QR29" s="7"/>
      <c r="QS29" s="7"/>
      <c r="QT29" s="7"/>
      <c r="QU29" s="7"/>
      <c r="QV29" s="7"/>
      <c r="QW29" s="7"/>
      <c r="QX29" s="7"/>
      <c r="QY29" s="7"/>
      <c r="QZ29" s="7"/>
      <c r="RA29" s="7"/>
      <c r="RB29" s="7"/>
      <c r="RC29" s="7"/>
      <c r="RD29" s="7"/>
      <c r="RE29" s="7"/>
      <c r="RF29" s="7"/>
      <c r="RG29" s="7"/>
      <c r="RH29" s="7"/>
      <c r="RI29" s="7"/>
      <c r="RJ29" s="7"/>
      <c r="RK29" s="7"/>
      <c r="RL29" s="7"/>
      <c r="RM29" s="7"/>
      <c r="RN29" s="7"/>
      <c r="RO29" s="7"/>
      <c r="RP29" s="7"/>
      <c r="RQ29" s="7"/>
      <c r="RR29" s="7"/>
      <c r="RS29" s="7"/>
      <c r="RT29" s="7"/>
      <c r="RU29" s="7"/>
      <c r="RV29" s="7"/>
      <c r="RW29" s="7"/>
      <c r="RX29" s="7"/>
      <c r="RY29" s="7"/>
      <c r="RZ29" s="7"/>
      <c r="SA29" s="7"/>
      <c r="SB29" s="7"/>
      <c r="SC29" s="7"/>
      <c r="SD29" s="7"/>
      <c r="SE29" s="7"/>
      <c r="SF29" s="7"/>
      <c r="SG29" s="7"/>
      <c r="SH29" s="7"/>
      <c r="SI29" s="7"/>
      <c r="SJ29" s="7"/>
      <c r="SK29" s="7"/>
      <c r="SL29" s="7"/>
      <c r="SM29" s="7"/>
      <c r="SN29" s="7"/>
      <c r="SO29" s="7"/>
      <c r="SP29" s="7"/>
      <c r="SQ29" s="7"/>
      <c r="SR29" s="7"/>
      <c r="SS29" s="7"/>
      <c r="ST29" s="7"/>
      <c r="SU29" s="7"/>
      <c r="SV29" s="7"/>
      <c r="SW29" s="7"/>
      <c r="SX29" s="7"/>
      <c r="SY29" s="7"/>
      <c r="SZ29" s="7"/>
      <c r="TA29" s="7"/>
      <c r="TB29" s="7"/>
      <c r="TC29" s="7"/>
      <c r="TD29" s="7"/>
      <c r="TE29" s="7"/>
      <c r="TF29" s="7"/>
      <c r="TG29" s="7"/>
      <c r="TH29" s="7"/>
      <c r="TI29" s="7"/>
      <c r="TJ29" s="7"/>
      <c r="TK29" s="7"/>
      <c r="TL29" s="7"/>
      <c r="TM29" s="7"/>
      <c r="TN29" s="7"/>
      <c r="TO29" s="7"/>
      <c r="TP29" s="7"/>
      <c r="TQ29" s="7"/>
      <c r="TR29" s="7"/>
      <c r="TS29" s="7"/>
      <c r="TT29" s="7"/>
      <c r="TU29" s="7"/>
      <c r="TV29" s="7"/>
      <c r="TW29" s="7"/>
      <c r="TX29" s="7"/>
      <c r="TY29" s="7"/>
      <c r="TZ29" s="7"/>
      <c r="UA29" s="7"/>
      <c r="UB29" s="7"/>
      <c r="UC29" s="7"/>
      <c r="UD29" s="7"/>
      <c r="UE29" s="7"/>
      <c r="UF29" s="7"/>
      <c r="UG29" s="7"/>
      <c r="UH29" s="7"/>
      <c r="UI29" s="7"/>
      <c r="UJ29" s="7"/>
      <c r="UK29" s="7"/>
      <c r="UL29" s="7"/>
      <c r="UM29" s="7"/>
      <c r="UN29" s="7"/>
      <c r="UO29" s="7"/>
      <c r="UP29" s="7"/>
      <c r="UQ29" s="7"/>
      <c r="UR29" s="7"/>
      <c r="US29" s="7"/>
      <c r="UT29" s="7"/>
      <c r="UU29" s="7"/>
      <c r="UV29" s="7"/>
      <c r="UW29" s="7"/>
      <c r="UX29" s="7"/>
      <c r="UY29" s="7"/>
      <c r="UZ29" s="7"/>
      <c r="VA29" s="7"/>
      <c r="VB29" s="7"/>
      <c r="VC29" s="7"/>
      <c r="VD29" s="7"/>
      <c r="VE29" s="7"/>
      <c r="VF29" s="7"/>
      <c r="VG29" s="7"/>
      <c r="VH29" s="7"/>
      <c r="VI29" s="7"/>
      <c r="VJ29" s="7"/>
      <c r="VK29" s="7"/>
      <c r="VL29" s="7"/>
      <c r="VM29" s="7"/>
      <c r="VN29" s="7"/>
      <c r="VO29" s="7"/>
      <c r="VP29" s="7"/>
      <c r="VQ29" s="7"/>
      <c r="VR29" s="7"/>
      <c r="VS29" s="7"/>
      <c r="VT29" s="7"/>
      <c r="VU29" s="7"/>
      <c r="VV29" s="7"/>
      <c r="VW29" s="7"/>
      <c r="VX29" s="7"/>
      <c r="VY29" s="7"/>
      <c r="VZ29" s="7"/>
      <c r="WA29" s="7"/>
      <c r="WB29" s="7"/>
      <c r="WC29" s="7"/>
      <c r="WD29" s="7"/>
      <c r="WE29" s="7"/>
      <c r="WF29" s="7"/>
      <c r="WG29" s="7"/>
      <c r="WH29" s="7"/>
      <c r="WI29" s="7"/>
      <c r="WJ29" s="7"/>
      <c r="WK29" s="7"/>
      <c r="WL29" s="7"/>
      <c r="WM29" s="7"/>
      <c r="WN29" s="7"/>
      <c r="WO29" s="7"/>
      <c r="WP29" s="7"/>
      <c r="WQ29" s="7"/>
      <c r="WR29" s="7"/>
      <c r="WS29" s="7"/>
      <c r="WT29" s="7"/>
      <c r="WU29" s="7"/>
      <c r="WV29" s="7"/>
      <c r="WW29" s="7"/>
      <c r="WX29" s="7"/>
      <c r="WY29" s="7"/>
      <c r="WZ29" s="7"/>
      <c r="XA29" s="7"/>
      <c r="XB29" s="7"/>
      <c r="XC29" s="7"/>
      <c r="XD29" s="7"/>
      <c r="XE29" s="7"/>
      <c r="XF29" s="7"/>
      <c r="XG29" s="7"/>
      <c r="XH29" s="7"/>
      <c r="XI29" s="7"/>
      <c r="XJ29" s="7"/>
      <c r="XK29" s="7"/>
      <c r="XL29" s="7"/>
      <c r="XM29" s="7"/>
      <c r="XN29" s="7"/>
      <c r="XO29" s="7"/>
      <c r="XP29" s="7"/>
      <c r="XQ29" s="7"/>
      <c r="XR29" s="7"/>
      <c r="XS29" s="7"/>
      <c r="XT29" s="7"/>
      <c r="XU29" s="7"/>
      <c r="XV29" s="7"/>
      <c r="XW29" s="7"/>
      <c r="XX29" s="7"/>
      <c r="XY29" s="7"/>
      <c r="XZ29" s="7"/>
      <c r="YA29" s="7"/>
      <c r="YB29" s="7"/>
      <c r="YC29" s="7"/>
      <c r="YD29" s="7"/>
      <c r="YE29" s="7"/>
      <c r="YF29" s="7"/>
      <c r="YG29" s="7"/>
      <c r="YH29" s="7"/>
      <c r="YI29" s="7"/>
      <c r="YJ29" s="7"/>
      <c r="YK29" s="7"/>
      <c r="YL29" s="7"/>
      <c r="YM29" s="7"/>
      <c r="YN29" s="7"/>
      <c r="YO29" s="7"/>
      <c r="YP29" s="7"/>
      <c r="YQ29" s="7"/>
      <c r="YR29" s="7"/>
      <c r="YS29" s="7"/>
      <c r="YT29" s="7"/>
      <c r="YU29" s="7"/>
      <c r="YV29" s="7"/>
      <c r="YW29" s="7"/>
      <c r="YX29" s="7"/>
      <c r="YY29" s="7"/>
      <c r="YZ29" s="7"/>
      <c r="ZA29" s="7"/>
      <c r="ZB29" s="7"/>
      <c r="ZC29" s="7"/>
      <c r="ZD29" s="7"/>
      <c r="ZE29" s="7"/>
      <c r="ZF29" s="7"/>
      <c r="ZG29" s="7"/>
      <c r="ZH29" s="7"/>
      <c r="ZI29" s="7"/>
      <c r="ZJ29" s="7"/>
      <c r="ZK29" s="7"/>
      <c r="ZL29" s="7"/>
      <c r="ZM29" s="7"/>
      <c r="ZN29" s="7"/>
      <c r="ZO29" s="7"/>
      <c r="ZP29" s="7"/>
      <c r="ZQ29" s="7"/>
      <c r="ZR29" s="7"/>
      <c r="ZS29" s="7"/>
      <c r="ZT29" s="7"/>
      <c r="ZU29" s="7"/>
      <c r="ZV29" s="7"/>
      <c r="ZW29" s="7"/>
      <c r="ZX29" s="7"/>
      <c r="ZY29" s="7"/>
      <c r="ZZ29" s="7"/>
      <c r="AAA29" s="7"/>
      <c r="AAB29" s="7"/>
      <c r="AAC29" s="7"/>
      <c r="AAD29" s="7"/>
      <c r="AAE29" s="7"/>
      <c r="AAF29" s="7"/>
      <c r="AAG29" s="7"/>
      <c r="AAH29" s="7"/>
      <c r="AAI29" s="7"/>
      <c r="AAJ29" s="7"/>
      <c r="AAK29" s="7"/>
      <c r="AAL29" s="7"/>
      <c r="AAM29" s="7"/>
      <c r="AAN29" s="7"/>
      <c r="AAO29" s="7"/>
      <c r="AAP29" s="7"/>
      <c r="AAQ29" s="7"/>
      <c r="AAR29" s="7"/>
      <c r="AAS29" s="7"/>
      <c r="AAT29" s="7"/>
      <c r="AAU29" s="7"/>
      <c r="AAV29" s="7"/>
      <c r="AAW29" s="7"/>
      <c r="AAX29" s="7"/>
      <c r="AAY29" s="7"/>
      <c r="AAZ29" s="7"/>
      <c r="ABA29" s="7"/>
      <c r="ABB29" s="7"/>
      <c r="ABC29" s="7"/>
      <c r="ABD29" s="7"/>
      <c r="ABE29" s="7"/>
      <c r="ABF29" s="7"/>
      <c r="ABG29" s="7"/>
      <c r="ABH29" s="7"/>
      <c r="ABI29" s="7"/>
      <c r="ABJ29" s="7"/>
      <c r="ABK29" s="7"/>
      <c r="ABL29" s="7"/>
      <c r="ABM29" s="7"/>
      <c r="ABN29" s="7"/>
      <c r="ABO29" s="7"/>
      <c r="ABP29" s="7"/>
      <c r="ABQ29" s="7"/>
      <c r="ABR29" s="7"/>
      <c r="ABS29" s="7"/>
      <c r="ABT29" s="7"/>
      <c r="ABU29" s="7"/>
      <c r="ABV29" s="7"/>
      <c r="ABW29" s="7"/>
      <c r="ABX29" s="7"/>
      <c r="ABY29" s="7"/>
      <c r="ABZ29" s="7"/>
      <c r="ACA29" s="7"/>
      <c r="ACB29" s="7"/>
      <c r="ACC29" s="7"/>
      <c r="ACD29" s="7"/>
      <c r="ACE29" s="7"/>
      <c r="ACF29" s="7"/>
      <c r="ACG29" s="7"/>
      <c r="ACH29" s="7"/>
      <c r="ACI29" s="7"/>
      <c r="ACJ29" s="7"/>
      <c r="ACK29" s="7"/>
      <c r="ACL29" s="7"/>
      <c r="ACM29" s="7"/>
      <c r="ACN29" s="7"/>
      <c r="ACO29" s="7"/>
      <c r="ACP29" s="7"/>
      <c r="ACQ29" s="7"/>
      <c r="ACR29" s="7"/>
      <c r="ACS29" s="7"/>
      <c r="ACT29" s="7"/>
      <c r="ACU29" s="7"/>
      <c r="ACV29" s="7"/>
      <c r="ACW29" s="7"/>
      <c r="ACX29" s="7"/>
      <c r="ACY29" s="7"/>
      <c r="ACZ29" s="7"/>
      <c r="ADA29" s="7"/>
      <c r="ADB29" s="7"/>
      <c r="ADC29" s="7"/>
      <c r="ADD29" s="7"/>
      <c r="ADE29" s="7"/>
      <c r="ADF29" s="7"/>
      <c r="ADG29" s="7"/>
      <c r="ADH29" s="7"/>
      <c r="ADI29" s="7"/>
      <c r="ADJ29" s="7"/>
      <c r="ADK29" s="7"/>
      <c r="ADL29" s="7"/>
      <c r="ADM29" s="7"/>
      <c r="ADN29" s="7"/>
      <c r="ADO29" s="7"/>
      <c r="ADP29" s="7"/>
      <c r="ADQ29" s="7"/>
      <c r="ADR29" s="7"/>
      <c r="ADS29" s="7"/>
      <c r="ADT29" s="7"/>
      <c r="ADU29" s="7"/>
      <c r="ADV29" s="7"/>
      <c r="ADW29" s="7"/>
      <c r="ADX29" s="7"/>
      <c r="ADY29" s="7"/>
      <c r="ADZ29" s="7"/>
      <c r="AEA29" s="7"/>
      <c r="AEB29" s="7"/>
      <c r="AEC29" s="7"/>
      <c r="AED29" s="7"/>
      <c r="AEE29" s="7"/>
      <c r="AEF29" s="7"/>
      <c r="AEG29" s="7"/>
      <c r="AEH29" s="7"/>
      <c r="AEI29" s="7"/>
      <c r="AEJ29" s="7"/>
      <c r="AEK29" s="7"/>
      <c r="AEL29" s="7"/>
      <c r="AEM29" s="7"/>
      <c r="AEN29" s="7"/>
      <c r="AEO29" s="7"/>
      <c r="AEP29" s="7"/>
      <c r="AEQ29" s="7"/>
      <c r="AER29" s="7"/>
      <c r="AES29" s="7"/>
      <c r="AET29" s="7"/>
      <c r="AEU29" s="7"/>
      <c r="AEV29" s="7"/>
      <c r="AEW29" s="7"/>
      <c r="AEX29" s="7"/>
      <c r="AEY29" s="7"/>
      <c r="AEZ29" s="7"/>
      <c r="AFA29" s="7"/>
      <c r="AFB29" s="7"/>
      <c r="AFC29" s="7"/>
      <c r="AFD29" s="7"/>
      <c r="AFE29" s="7"/>
      <c r="AFF29" s="7"/>
      <c r="AFG29" s="7"/>
      <c r="AFH29" s="7"/>
      <c r="AFI29" s="7"/>
      <c r="AFJ29" s="7"/>
      <c r="AFK29" s="7"/>
      <c r="AFL29" s="7"/>
      <c r="AFM29" s="7"/>
      <c r="AFN29" s="7"/>
      <c r="AFO29" s="7"/>
      <c r="AFP29" s="7"/>
      <c r="AFQ29" s="7"/>
      <c r="AFR29" s="7"/>
      <c r="AFS29" s="7"/>
      <c r="AFT29" s="7"/>
      <c r="AFU29" s="7"/>
      <c r="AFV29" s="7"/>
      <c r="AFW29" s="7"/>
      <c r="AFX29" s="7"/>
      <c r="AFY29" s="7"/>
      <c r="AFZ29" s="7"/>
      <c r="AGA29" s="7"/>
      <c r="AGB29" s="7"/>
      <c r="AGC29" s="7"/>
      <c r="AGD29" s="7"/>
      <c r="AGE29" s="7"/>
      <c r="AGF29" s="7"/>
      <c r="AGG29" s="7"/>
      <c r="AGH29" s="7"/>
      <c r="AGI29" s="7"/>
      <c r="AGJ29" s="7"/>
      <c r="AGK29" s="7"/>
      <c r="AGL29" s="7"/>
      <c r="AGM29" s="7"/>
      <c r="AGN29" s="7"/>
      <c r="AGO29" s="7"/>
      <c r="AGP29" s="7"/>
      <c r="AGQ29" s="7"/>
      <c r="AGR29" s="7"/>
      <c r="AGS29" s="7"/>
      <c r="AGT29" s="7"/>
      <c r="AGU29" s="7"/>
      <c r="AGV29" s="7"/>
      <c r="AGW29" s="7"/>
      <c r="AGX29" s="7"/>
      <c r="AGY29" s="7"/>
      <c r="AGZ29" s="7"/>
      <c r="AHA29" s="7"/>
      <c r="AHB29" s="7"/>
      <c r="AHC29" s="7"/>
      <c r="AHD29" s="7"/>
      <c r="AHE29" s="7"/>
      <c r="AHF29" s="7"/>
      <c r="AHG29" s="7"/>
      <c r="AHH29" s="7"/>
      <c r="AHI29" s="7"/>
      <c r="AHJ29" s="7"/>
      <c r="AHK29" s="7"/>
      <c r="AHL29" s="7"/>
      <c r="AHM29" s="7"/>
      <c r="AHN29" s="7"/>
      <c r="AHO29" s="7"/>
      <c r="AHP29" s="7"/>
      <c r="AHQ29" s="7"/>
      <c r="AHR29" s="7"/>
      <c r="AHS29" s="7"/>
      <c r="AHT29" s="7"/>
      <c r="AHU29" s="7"/>
      <c r="AHV29" s="7"/>
      <c r="AHW29" s="7"/>
      <c r="AHX29" s="7"/>
      <c r="AHY29" s="7"/>
      <c r="AHZ29" s="7"/>
      <c r="AIA29" s="7"/>
      <c r="AIB29" s="7"/>
      <c r="AIC29" s="7"/>
      <c r="AID29" s="7"/>
      <c r="AIE29" s="7"/>
      <c r="AIF29" s="7"/>
      <c r="AIG29" s="7"/>
      <c r="AIH29" s="7"/>
      <c r="AII29" s="7"/>
      <c r="AIJ29" s="7"/>
      <c r="AIK29" s="7"/>
      <c r="AIL29" s="7"/>
      <c r="AIM29" s="7"/>
      <c r="AIN29" s="7"/>
      <c r="AIO29" s="7"/>
      <c r="AIP29" s="7"/>
      <c r="AIQ29" s="7"/>
      <c r="AIR29" s="7"/>
      <c r="AIS29" s="7"/>
      <c r="AIT29" s="7"/>
      <c r="AIU29" s="7"/>
      <c r="AIV29" s="7"/>
      <c r="AIW29" s="7"/>
      <c r="AIX29" s="7"/>
      <c r="AIY29" s="7"/>
      <c r="AIZ29" s="7"/>
      <c r="AJA29" s="7"/>
      <c r="AJB29" s="7"/>
      <c r="AJC29" s="7"/>
      <c r="AJD29" s="7"/>
      <c r="AJE29" s="7"/>
      <c r="AJF29" s="7"/>
      <c r="AJG29" s="7"/>
      <c r="AJH29" s="7"/>
      <c r="AJI29" s="7"/>
      <c r="AJJ29" s="7"/>
      <c r="AJK29" s="7"/>
      <c r="AJL29" s="7"/>
      <c r="AJM29" s="7"/>
      <c r="AJN29" s="7"/>
      <c r="AJO29" s="7"/>
      <c r="AJP29" s="7"/>
      <c r="AJQ29" s="7"/>
      <c r="AJR29" s="7"/>
      <c r="AJS29" s="7"/>
      <c r="AJT29" s="7"/>
      <c r="AJU29" s="7"/>
      <c r="AJV29" s="7"/>
      <c r="AJW29" s="7"/>
      <c r="AJX29" s="7"/>
      <c r="AJY29" s="7"/>
      <c r="AJZ29" s="7"/>
      <c r="AKA29" s="7"/>
      <c r="AKB29" s="7"/>
      <c r="AKC29" s="7"/>
      <c r="AKD29" s="7"/>
      <c r="AKE29" s="7"/>
      <c r="AKF29" s="7"/>
      <c r="AKG29" s="7"/>
      <c r="AKH29" s="7"/>
      <c r="AKI29" s="7"/>
      <c r="AKJ29" s="7"/>
      <c r="AKK29" s="7"/>
      <c r="AKL29" s="7"/>
      <c r="AKM29" s="7"/>
      <c r="AKN29" s="7"/>
      <c r="AKO29" s="7"/>
      <c r="AKP29" s="7"/>
      <c r="AKQ29" s="7"/>
      <c r="AKR29" s="7"/>
      <c r="AKS29" s="7"/>
      <c r="AKT29" s="7"/>
      <c r="AKU29" s="7"/>
      <c r="AKV29" s="7"/>
      <c r="AKW29" s="7"/>
      <c r="AKX29" s="7"/>
      <c r="AKY29" s="7"/>
      <c r="AKZ29" s="7"/>
      <c r="ALA29" s="7"/>
      <c r="ALB29" s="7"/>
      <c r="ALC29" s="7"/>
      <c r="ALD29" s="7"/>
      <c r="ALE29" s="7"/>
      <c r="ALF29" s="7"/>
      <c r="ALG29" s="7"/>
      <c r="ALH29" s="7"/>
      <c r="ALI29" s="7"/>
      <c r="ALJ29" s="7"/>
      <c r="ALK29" s="7"/>
      <c r="ALL29" s="7"/>
    </row>
    <row r="30" spans="1:1000" customFormat="1" ht="15" customHeight="1" x14ac:dyDescent="0.25">
      <c r="A30" s="32" t="str">
        <f ca="1">IF(_xll.TM1RPTELISCONSOLIDATED($C$20,$C30),IF(_xll.TM1RPTELLEV($C$20,$C30)&lt;=3,_xll.TM1RPTELLEV($C$20,$C30),"D"),"N")</f>
        <v>N</v>
      </c>
      <c r="B30" s="32"/>
      <c r="C30" s="101" t="s">
        <v>284</v>
      </c>
      <c r="D30" s="86">
        <f ca="1">_xll.DBRW($C$9,$C30,$D$13,D$19,$C$13)</f>
        <v>101616</v>
      </c>
      <c r="E30" s="86">
        <f ca="1">_xll.DBRW($C$9,$C30,$D$13,E$19,$C$13)</f>
        <v>104608.98463479651</v>
      </c>
      <c r="F30" s="86">
        <f ca="1">_xll.DBRW($C$9,$C30,$D$13,F$19,$C$13)</f>
        <v>104061.2963458848</v>
      </c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/>
      <c r="II30" s="7"/>
      <c r="IJ30" s="7"/>
      <c r="IK30" s="7"/>
      <c r="IL30" s="7"/>
      <c r="IM30" s="7"/>
      <c r="IN30" s="7"/>
      <c r="IO30" s="7"/>
      <c r="IP30" s="7"/>
      <c r="IQ30" s="7"/>
      <c r="IR30" s="7"/>
      <c r="IS30" s="7"/>
      <c r="IT30" s="7"/>
      <c r="IU30" s="7"/>
      <c r="IV30" s="7"/>
      <c r="IW30" s="7"/>
      <c r="IX30" s="7"/>
      <c r="IY30" s="7"/>
      <c r="IZ30" s="7"/>
      <c r="JA30" s="7"/>
      <c r="JB30" s="7"/>
      <c r="JC30" s="7"/>
      <c r="JD30" s="7"/>
      <c r="JE30" s="7"/>
      <c r="JF30" s="7"/>
      <c r="JG30" s="7"/>
      <c r="JH30" s="7"/>
      <c r="JI30" s="7"/>
      <c r="JJ30" s="7"/>
      <c r="JK30" s="7"/>
      <c r="JL30" s="7"/>
      <c r="JM30" s="7"/>
      <c r="JN30" s="7"/>
      <c r="JO30" s="7"/>
      <c r="JP30" s="7"/>
      <c r="JQ30" s="7"/>
      <c r="JR30" s="7"/>
      <c r="JS30" s="7"/>
      <c r="JT30" s="7"/>
      <c r="JU30" s="7"/>
      <c r="JV30" s="7"/>
      <c r="JW30" s="7"/>
      <c r="JX30" s="7"/>
      <c r="JY30" s="7"/>
      <c r="JZ30" s="7"/>
      <c r="KA30" s="7"/>
      <c r="KB30" s="7"/>
      <c r="KC30" s="7"/>
      <c r="KD30" s="7"/>
      <c r="KE30" s="7"/>
      <c r="KF30" s="7"/>
      <c r="KG30" s="7"/>
      <c r="KH30" s="7"/>
      <c r="KI30" s="7"/>
      <c r="KJ30" s="7"/>
      <c r="KK30" s="7"/>
      <c r="KL30" s="7"/>
      <c r="KM30" s="7"/>
      <c r="KN30" s="7"/>
      <c r="KO30" s="7"/>
      <c r="KP30" s="7"/>
      <c r="KQ30" s="7"/>
      <c r="KR30" s="7"/>
      <c r="KS30" s="7"/>
      <c r="KT30" s="7"/>
      <c r="KU30" s="7"/>
      <c r="KV30" s="7"/>
      <c r="KW30" s="7"/>
      <c r="KX30" s="7"/>
      <c r="KY30" s="7"/>
      <c r="KZ30" s="7"/>
      <c r="LA30" s="7"/>
      <c r="LB30" s="7"/>
      <c r="LC30" s="7"/>
      <c r="LD30" s="7"/>
      <c r="LE30" s="7"/>
      <c r="LF30" s="7"/>
      <c r="LG30" s="7"/>
      <c r="LH30" s="7"/>
      <c r="LI30" s="7"/>
      <c r="LJ30" s="7"/>
      <c r="LK30" s="7"/>
      <c r="LL30" s="7"/>
      <c r="LM30" s="7"/>
      <c r="LN30" s="7"/>
      <c r="LO30" s="7"/>
      <c r="LP30" s="7"/>
      <c r="LQ30" s="7"/>
      <c r="LR30" s="7"/>
      <c r="LS30" s="7"/>
      <c r="LT30" s="7"/>
      <c r="LU30" s="7"/>
      <c r="LV30" s="7"/>
      <c r="LW30" s="7"/>
      <c r="LX30" s="7"/>
      <c r="LY30" s="7"/>
      <c r="LZ30" s="7"/>
      <c r="MA30" s="7"/>
      <c r="MB30" s="7"/>
      <c r="MC30" s="7"/>
      <c r="MD30" s="7"/>
      <c r="ME30" s="7"/>
      <c r="MF30" s="7"/>
      <c r="MG30" s="7"/>
      <c r="MH30" s="7"/>
      <c r="MI30" s="7"/>
      <c r="MJ30" s="7"/>
      <c r="MK30" s="7"/>
      <c r="ML30" s="7"/>
      <c r="MM30" s="7"/>
      <c r="MN30" s="7"/>
      <c r="MO30" s="7"/>
      <c r="MP30" s="7"/>
      <c r="MQ30" s="7"/>
      <c r="MR30" s="7"/>
      <c r="MS30" s="7"/>
      <c r="MT30" s="7"/>
      <c r="MU30" s="7"/>
      <c r="MV30" s="7"/>
      <c r="MW30" s="7"/>
      <c r="MX30" s="7"/>
      <c r="MY30" s="7"/>
      <c r="MZ30" s="7"/>
      <c r="NA30" s="7"/>
      <c r="NB30" s="7"/>
      <c r="NC30" s="7"/>
      <c r="ND30" s="7"/>
      <c r="NE30" s="7"/>
      <c r="NF30" s="7"/>
      <c r="NG30" s="7"/>
      <c r="NH30" s="7"/>
      <c r="NI30" s="7"/>
      <c r="NJ30" s="7"/>
      <c r="NK30" s="7"/>
      <c r="NL30" s="7"/>
      <c r="NM30" s="7"/>
      <c r="NN30" s="7"/>
      <c r="NO30" s="7"/>
      <c r="NP30" s="7"/>
      <c r="NQ30" s="7"/>
      <c r="NR30" s="7"/>
      <c r="NS30" s="7"/>
      <c r="NT30" s="7"/>
      <c r="NU30" s="7"/>
      <c r="NV30" s="7"/>
      <c r="NW30" s="7"/>
      <c r="NX30" s="7"/>
      <c r="NY30" s="7"/>
      <c r="NZ30" s="7"/>
      <c r="OA30" s="7"/>
      <c r="OB30" s="7"/>
      <c r="OC30" s="7"/>
      <c r="OD30" s="7"/>
      <c r="OE30" s="7"/>
      <c r="OF30" s="7"/>
      <c r="OG30" s="7"/>
      <c r="OH30" s="7"/>
      <c r="OI30" s="7"/>
      <c r="OJ30" s="7"/>
      <c r="OK30" s="7"/>
      <c r="OL30" s="7"/>
      <c r="OM30" s="7"/>
      <c r="ON30" s="7"/>
      <c r="OO30" s="7"/>
      <c r="OP30" s="7"/>
      <c r="OQ30" s="7"/>
      <c r="OR30" s="7"/>
      <c r="OS30" s="7"/>
      <c r="OT30" s="7"/>
      <c r="OU30" s="7"/>
      <c r="OV30" s="7"/>
      <c r="OW30" s="7"/>
      <c r="OX30" s="7"/>
      <c r="OY30" s="7"/>
      <c r="OZ30" s="7"/>
      <c r="PA30" s="7"/>
      <c r="PB30" s="7"/>
      <c r="PC30" s="7"/>
      <c r="PD30" s="7"/>
      <c r="PE30" s="7"/>
      <c r="PF30" s="7"/>
      <c r="PG30" s="7"/>
      <c r="PH30" s="7"/>
      <c r="PI30" s="7"/>
      <c r="PJ30" s="7"/>
      <c r="PK30" s="7"/>
      <c r="PL30" s="7"/>
      <c r="PM30" s="7"/>
      <c r="PN30" s="7"/>
      <c r="PO30" s="7"/>
      <c r="PP30" s="7"/>
      <c r="PQ30" s="7"/>
      <c r="PR30" s="7"/>
      <c r="PS30" s="7"/>
      <c r="PT30" s="7"/>
      <c r="PU30" s="7"/>
      <c r="PV30" s="7"/>
      <c r="PW30" s="7"/>
      <c r="PX30" s="7"/>
      <c r="PY30" s="7"/>
      <c r="PZ30" s="7"/>
      <c r="QA30" s="7"/>
      <c r="QB30" s="7"/>
      <c r="QC30" s="7"/>
      <c r="QD30" s="7"/>
      <c r="QE30" s="7"/>
      <c r="QF30" s="7"/>
      <c r="QG30" s="7"/>
      <c r="QH30" s="7"/>
      <c r="QI30" s="7"/>
      <c r="QJ30" s="7"/>
      <c r="QK30" s="7"/>
      <c r="QL30" s="7"/>
      <c r="QM30" s="7"/>
      <c r="QN30" s="7"/>
      <c r="QO30" s="7"/>
      <c r="QP30" s="7"/>
      <c r="QQ30" s="7"/>
      <c r="QR30" s="7"/>
      <c r="QS30" s="7"/>
      <c r="QT30" s="7"/>
      <c r="QU30" s="7"/>
      <c r="QV30" s="7"/>
      <c r="QW30" s="7"/>
      <c r="QX30" s="7"/>
      <c r="QY30" s="7"/>
      <c r="QZ30" s="7"/>
      <c r="RA30" s="7"/>
      <c r="RB30" s="7"/>
      <c r="RC30" s="7"/>
      <c r="RD30" s="7"/>
      <c r="RE30" s="7"/>
      <c r="RF30" s="7"/>
      <c r="RG30" s="7"/>
      <c r="RH30" s="7"/>
      <c r="RI30" s="7"/>
      <c r="RJ30" s="7"/>
      <c r="RK30" s="7"/>
      <c r="RL30" s="7"/>
      <c r="RM30" s="7"/>
      <c r="RN30" s="7"/>
      <c r="RO30" s="7"/>
      <c r="RP30" s="7"/>
      <c r="RQ30" s="7"/>
      <c r="RR30" s="7"/>
      <c r="RS30" s="7"/>
      <c r="RT30" s="7"/>
      <c r="RU30" s="7"/>
      <c r="RV30" s="7"/>
      <c r="RW30" s="7"/>
      <c r="RX30" s="7"/>
      <c r="RY30" s="7"/>
      <c r="RZ30" s="7"/>
      <c r="SA30" s="7"/>
      <c r="SB30" s="7"/>
      <c r="SC30" s="7"/>
      <c r="SD30" s="7"/>
      <c r="SE30" s="7"/>
      <c r="SF30" s="7"/>
      <c r="SG30" s="7"/>
      <c r="SH30" s="7"/>
      <c r="SI30" s="7"/>
      <c r="SJ30" s="7"/>
      <c r="SK30" s="7"/>
      <c r="SL30" s="7"/>
      <c r="SM30" s="7"/>
      <c r="SN30" s="7"/>
      <c r="SO30" s="7"/>
      <c r="SP30" s="7"/>
      <c r="SQ30" s="7"/>
      <c r="SR30" s="7"/>
      <c r="SS30" s="7"/>
      <c r="ST30" s="7"/>
      <c r="SU30" s="7"/>
      <c r="SV30" s="7"/>
      <c r="SW30" s="7"/>
      <c r="SX30" s="7"/>
      <c r="SY30" s="7"/>
      <c r="SZ30" s="7"/>
      <c r="TA30" s="7"/>
      <c r="TB30" s="7"/>
      <c r="TC30" s="7"/>
      <c r="TD30" s="7"/>
      <c r="TE30" s="7"/>
      <c r="TF30" s="7"/>
      <c r="TG30" s="7"/>
      <c r="TH30" s="7"/>
      <c r="TI30" s="7"/>
      <c r="TJ30" s="7"/>
      <c r="TK30" s="7"/>
      <c r="TL30" s="7"/>
      <c r="TM30" s="7"/>
      <c r="TN30" s="7"/>
      <c r="TO30" s="7"/>
      <c r="TP30" s="7"/>
      <c r="TQ30" s="7"/>
      <c r="TR30" s="7"/>
      <c r="TS30" s="7"/>
      <c r="TT30" s="7"/>
      <c r="TU30" s="7"/>
      <c r="TV30" s="7"/>
      <c r="TW30" s="7"/>
      <c r="TX30" s="7"/>
      <c r="TY30" s="7"/>
      <c r="TZ30" s="7"/>
      <c r="UA30" s="7"/>
      <c r="UB30" s="7"/>
      <c r="UC30" s="7"/>
      <c r="UD30" s="7"/>
      <c r="UE30" s="7"/>
      <c r="UF30" s="7"/>
      <c r="UG30" s="7"/>
      <c r="UH30" s="7"/>
      <c r="UI30" s="7"/>
      <c r="UJ30" s="7"/>
      <c r="UK30" s="7"/>
      <c r="UL30" s="7"/>
      <c r="UM30" s="7"/>
      <c r="UN30" s="7"/>
      <c r="UO30" s="7"/>
      <c r="UP30" s="7"/>
      <c r="UQ30" s="7"/>
      <c r="UR30" s="7"/>
      <c r="US30" s="7"/>
      <c r="UT30" s="7"/>
      <c r="UU30" s="7"/>
      <c r="UV30" s="7"/>
      <c r="UW30" s="7"/>
      <c r="UX30" s="7"/>
      <c r="UY30" s="7"/>
      <c r="UZ30" s="7"/>
      <c r="VA30" s="7"/>
      <c r="VB30" s="7"/>
      <c r="VC30" s="7"/>
      <c r="VD30" s="7"/>
      <c r="VE30" s="7"/>
      <c r="VF30" s="7"/>
      <c r="VG30" s="7"/>
      <c r="VH30" s="7"/>
      <c r="VI30" s="7"/>
      <c r="VJ30" s="7"/>
      <c r="VK30" s="7"/>
      <c r="VL30" s="7"/>
      <c r="VM30" s="7"/>
      <c r="VN30" s="7"/>
      <c r="VO30" s="7"/>
      <c r="VP30" s="7"/>
      <c r="VQ30" s="7"/>
      <c r="VR30" s="7"/>
      <c r="VS30" s="7"/>
      <c r="VT30" s="7"/>
      <c r="VU30" s="7"/>
      <c r="VV30" s="7"/>
      <c r="VW30" s="7"/>
      <c r="VX30" s="7"/>
      <c r="VY30" s="7"/>
      <c r="VZ30" s="7"/>
      <c r="WA30" s="7"/>
      <c r="WB30" s="7"/>
      <c r="WC30" s="7"/>
      <c r="WD30" s="7"/>
      <c r="WE30" s="7"/>
      <c r="WF30" s="7"/>
      <c r="WG30" s="7"/>
      <c r="WH30" s="7"/>
      <c r="WI30" s="7"/>
      <c r="WJ30" s="7"/>
      <c r="WK30" s="7"/>
      <c r="WL30" s="7"/>
      <c r="WM30" s="7"/>
      <c r="WN30" s="7"/>
      <c r="WO30" s="7"/>
      <c r="WP30" s="7"/>
      <c r="WQ30" s="7"/>
      <c r="WR30" s="7"/>
      <c r="WS30" s="7"/>
      <c r="WT30" s="7"/>
      <c r="WU30" s="7"/>
      <c r="WV30" s="7"/>
      <c r="WW30" s="7"/>
      <c r="WX30" s="7"/>
      <c r="WY30" s="7"/>
      <c r="WZ30" s="7"/>
      <c r="XA30" s="7"/>
      <c r="XB30" s="7"/>
      <c r="XC30" s="7"/>
      <c r="XD30" s="7"/>
      <c r="XE30" s="7"/>
      <c r="XF30" s="7"/>
      <c r="XG30" s="7"/>
      <c r="XH30" s="7"/>
      <c r="XI30" s="7"/>
      <c r="XJ30" s="7"/>
      <c r="XK30" s="7"/>
      <c r="XL30" s="7"/>
      <c r="XM30" s="7"/>
      <c r="XN30" s="7"/>
      <c r="XO30" s="7"/>
      <c r="XP30" s="7"/>
      <c r="XQ30" s="7"/>
      <c r="XR30" s="7"/>
      <c r="XS30" s="7"/>
      <c r="XT30" s="7"/>
      <c r="XU30" s="7"/>
      <c r="XV30" s="7"/>
      <c r="XW30" s="7"/>
      <c r="XX30" s="7"/>
      <c r="XY30" s="7"/>
      <c r="XZ30" s="7"/>
      <c r="YA30" s="7"/>
      <c r="YB30" s="7"/>
      <c r="YC30" s="7"/>
      <c r="YD30" s="7"/>
      <c r="YE30" s="7"/>
      <c r="YF30" s="7"/>
      <c r="YG30" s="7"/>
      <c r="YH30" s="7"/>
      <c r="YI30" s="7"/>
      <c r="YJ30" s="7"/>
      <c r="YK30" s="7"/>
      <c r="YL30" s="7"/>
      <c r="YM30" s="7"/>
      <c r="YN30" s="7"/>
      <c r="YO30" s="7"/>
      <c r="YP30" s="7"/>
      <c r="YQ30" s="7"/>
      <c r="YR30" s="7"/>
      <c r="YS30" s="7"/>
      <c r="YT30" s="7"/>
      <c r="YU30" s="7"/>
      <c r="YV30" s="7"/>
      <c r="YW30" s="7"/>
      <c r="YX30" s="7"/>
      <c r="YY30" s="7"/>
      <c r="YZ30" s="7"/>
      <c r="ZA30" s="7"/>
      <c r="ZB30" s="7"/>
      <c r="ZC30" s="7"/>
      <c r="ZD30" s="7"/>
      <c r="ZE30" s="7"/>
      <c r="ZF30" s="7"/>
      <c r="ZG30" s="7"/>
      <c r="ZH30" s="7"/>
      <c r="ZI30" s="7"/>
      <c r="ZJ30" s="7"/>
      <c r="ZK30" s="7"/>
      <c r="ZL30" s="7"/>
      <c r="ZM30" s="7"/>
      <c r="ZN30" s="7"/>
      <c r="ZO30" s="7"/>
      <c r="ZP30" s="7"/>
      <c r="ZQ30" s="7"/>
      <c r="ZR30" s="7"/>
      <c r="ZS30" s="7"/>
      <c r="ZT30" s="7"/>
      <c r="ZU30" s="7"/>
      <c r="ZV30" s="7"/>
      <c r="ZW30" s="7"/>
      <c r="ZX30" s="7"/>
      <c r="ZY30" s="7"/>
      <c r="ZZ30" s="7"/>
      <c r="AAA30" s="7"/>
      <c r="AAB30" s="7"/>
      <c r="AAC30" s="7"/>
      <c r="AAD30" s="7"/>
      <c r="AAE30" s="7"/>
      <c r="AAF30" s="7"/>
      <c r="AAG30" s="7"/>
      <c r="AAH30" s="7"/>
      <c r="AAI30" s="7"/>
      <c r="AAJ30" s="7"/>
      <c r="AAK30" s="7"/>
      <c r="AAL30" s="7"/>
      <c r="AAM30" s="7"/>
      <c r="AAN30" s="7"/>
      <c r="AAO30" s="7"/>
      <c r="AAP30" s="7"/>
      <c r="AAQ30" s="7"/>
      <c r="AAR30" s="7"/>
      <c r="AAS30" s="7"/>
      <c r="AAT30" s="7"/>
      <c r="AAU30" s="7"/>
      <c r="AAV30" s="7"/>
      <c r="AAW30" s="7"/>
      <c r="AAX30" s="7"/>
      <c r="AAY30" s="7"/>
      <c r="AAZ30" s="7"/>
      <c r="ABA30" s="7"/>
      <c r="ABB30" s="7"/>
      <c r="ABC30" s="7"/>
      <c r="ABD30" s="7"/>
      <c r="ABE30" s="7"/>
      <c r="ABF30" s="7"/>
      <c r="ABG30" s="7"/>
      <c r="ABH30" s="7"/>
      <c r="ABI30" s="7"/>
      <c r="ABJ30" s="7"/>
      <c r="ABK30" s="7"/>
      <c r="ABL30" s="7"/>
      <c r="ABM30" s="7"/>
      <c r="ABN30" s="7"/>
      <c r="ABO30" s="7"/>
      <c r="ABP30" s="7"/>
      <c r="ABQ30" s="7"/>
      <c r="ABR30" s="7"/>
      <c r="ABS30" s="7"/>
      <c r="ABT30" s="7"/>
      <c r="ABU30" s="7"/>
      <c r="ABV30" s="7"/>
      <c r="ABW30" s="7"/>
      <c r="ABX30" s="7"/>
      <c r="ABY30" s="7"/>
      <c r="ABZ30" s="7"/>
      <c r="ACA30" s="7"/>
      <c r="ACB30" s="7"/>
      <c r="ACC30" s="7"/>
      <c r="ACD30" s="7"/>
      <c r="ACE30" s="7"/>
      <c r="ACF30" s="7"/>
      <c r="ACG30" s="7"/>
      <c r="ACH30" s="7"/>
      <c r="ACI30" s="7"/>
      <c r="ACJ30" s="7"/>
      <c r="ACK30" s="7"/>
      <c r="ACL30" s="7"/>
      <c r="ACM30" s="7"/>
      <c r="ACN30" s="7"/>
      <c r="ACO30" s="7"/>
      <c r="ACP30" s="7"/>
      <c r="ACQ30" s="7"/>
      <c r="ACR30" s="7"/>
      <c r="ACS30" s="7"/>
      <c r="ACT30" s="7"/>
      <c r="ACU30" s="7"/>
      <c r="ACV30" s="7"/>
      <c r="ACW30" s="7"/>
      <c r="ACX30" s="7"/>
      <c r="ACY30" s="7"/>
      <c r="ACZ30" s="7"/>
      <c r="ADA30" s="7"/>
      <c r="ADB30" s="7"/>
      <c r="ADC30" s="7"/>
      <c r="ADD30" s="7"/>
      <c r="ADE30" s="7"/>
      <c r="ADF30" s="7"/>
      <c r="ADG30" s="7"/>
      <c r="ADH30" s="7"/>
      <c r="ADI30" s="7"/>
      <c r="ADJ30" s="7"/>
      <c r="ADK30" s="7"/>
      <c r="ADL30" s="7"/>
      <c r="ADM30" s="7"/>
      <c r="ADN30" s="7"/>
      <c r="ADO30" s="7"/>
      <c r="ADP30" s="7"/>
      <c r="ADQ30" s="7"/>
      <c r="ADR30" s="7"/>
      <c r="ADS30" s="7"/>
      <c r="ADT30" s="7"/>
      <c r="ADU30" s="7"/>
      <c r="ADV30" s="7"/>
      <c r="ADW30" s="7"/>
      <c r="ADX30" s="7"/>
      <c r="ADY30" s="7"/>
      <c r="ADZ30" s="7"/>
      <c r="AEA30" s="7"/>
      <c r="AEB30" s="7"/>
      <c r="AEC30" s="7"/>
      <c r="AED30" s="7"/>
      <c r="AEE30" s="7"/>
      <c r="AEF30" s="7"/>
      <c r="AEG30" s="7"/>
      <c r="AEH30" s="7"/>
      <c r="AEI30" s="7"/>
      <c r="AEJ30" s="7"/>
      <c r="AEK30" s="7"/>
      <c r="AEL30" s="7"/>
      <c r="AEM30" s="7"/>
      <c r="AEN30" s="7"/>
      <c r="AEO30" s="7"/>
      <c r="AEP30" s="7"/>
      <c r="AEQ30" s="7"/>
      <c r="AER30" s="7"/>
      <c r="AES30" s="7"/>
      <c r="AET30" s="7"/>
      <c r="AEU30" s="7"/>
      <c r="AEV30" s="7"/>
      <c r="AEW30" s="7"/>
      <c r="AEX30" s="7"/>
      <c r="AEY30" s="7"/>
      <c r="AEZ30" s="7"/>
      <c r="AFA30" s="7"/>
      <c r="AFB30" s="7"/>
      <c r="AFC30" s="7"/>
      <c r="AFD30" s="7"/>
      <c r="AFE30" s="7"/>
      <c r="AFF30" s="7"/>
      <c r="AFG30" s="7"/>
      <c r="AFH30" s="7"/>
      <c r="AFI30" s="7"/>
      <c r="AFJ30" s="7"/>
      <c r="AFK30" s="7"/>
      <c r="AFL30" s="7"/>
      <c r="AFM30" s="7"/>
      <c r="AFN30" s="7"/>
      <c r="AFO30" s="7"/>
      <c r="AFP30" s="7"/>
      <c r="AFQ30" s="7"/>
      <c r="AFR30" s="7"/>
      <c r="AFS30" s="7"/>
      <c r="AFT30" s="7"/>
      <c r="AFU30" s="7"/>
      <c r="AFV30" s="7"/>
      <c r="AFW30" s="7"/>
      <c r="AFX30" s="7"/>
      <c r="AFY30" s="7"/>
      <c r="AFZ30" s="7"/>
      <c r="AGA30" s="7"/>
      <c r="AGB30" s="7"/>
      <c r="AGC30" s="7"/>
      <c r="AGD30" s="7"/>
      <c r="AGE30" s="7"/>
      <c r="AGF30" s="7"/>
      <c r="AGG30" s="7"/>
      <c r="AGH30" s="7"/>
      <c r="AGI30" s="7"/>
      <c r="AGJ30" s="7"/>
      <c r="AGK30" s="7"/>
      <c r="AGL30" s="7"/>
      <c r="AGM30" s="7"/>
      <c r="AGN30" s="7"/>
      <c r="AGO30" s="7"/>
      <c r="AGP30" s="7"/>
      <c r="AGQ30" s="7"/>
      <c r="AGR30" s="7"/>
      <c r="AGS30" s="7"/>
      <c r="AGT30" s="7"/>
      <c r="AGU30" s="7"/>
      <c r="AGV30" s="7"/>
      <c r="AGW30" s="7"/>
      <c r="AGX30" s="7"/>
      <c r="AGY30" s="7"/>
      <c r="AGZ30" s="7"/>
      <c r="AHA30" s="7"/>
      <c r="AHB30" s="7"/>
      <c r="AHC30" s="7"/>
      <c r="AHD30" s="7"/>
      <c r="AHE30" s="7"/>
      <c r="AHF30" s="7"/>
      <c r="AHG30" s="7"/>
      <c r="AHH30" s="7"/>
      <c r="AHI30" s="7"/>
      <c r="AHJ30" s="7"/>
      <c r="AHK30" s="7"/>
      <c r="AHL30" s="7"/>
      <c r="AHM30" s="7"/>
      <c r="AHN30" s="7"/>
      <c r="AHO30" s="7"/>
      <c r="AHP30" s="7"/>
      <c r="AHQ30" s="7"/>
      <c r="AHR30" s="7"/>
      <c r="AHS30" s="7"/>
      <c r="AHT30" s="7"/>
      <c r="AHU30" s="7"/>
      <c r="AHV30" s="7"/>
      <c r="AHW30" s="7"/>
      <c r="AHX30" s="7"/>
      <c r="AHY30" s="7"/>
      <c r="AHZ30" s="7"/>
      <c r="AIA30" s="7"/>
      <c r="AIB30" s="7"/>
      <c r="AIC30" s="7"/>
      <c r="AID30" s="7"/>
      <c r="AIE30" s="7"/>
      <c r="AIF30" s="7"/>
      <c r="AIG30" s="7"/>
      <c r="AIH30" s="7"/>
      <c r="AII30" s="7"/>
      <c r="AIJ30" s="7"/>
      <c r="AIK30" s="7"/>
      <c r="AIL30" s="7"/>
      <c r="AIM30" s="7"/>
      <c r="AIN30" s="7"/>
      <c r="AIO30" s="7"/>
      <c r="AIP30" s="7"/>
      <c r="AIQ30" s="7"/>
      <c r="AIR30" s="7"/>
      <c r="AIS30" s="7"/>
      <c r="AIT30" s="7"/>
      <c r="AIU30" s="7"/>
      <c r="AIV30" s="7"/>
      <c r="AIW30" s="7"/>
      <c r="AIX30" s="7"/>
      <c r="AIY30" s="7"/>
      <c r="AIZ30" s="7"/>
      <c r="AJA30" s="7"/>
      <c r="AJB30" s="7"/>
      <c r="AJC30" s="7"/>
      <c r="AJD30" s="7"/>
      <c r="AJE30" s="7"/>
      <c r="AJF30" s="7"/>
      <c r="AJG30" s="7"/>
      <c r="AJH30" s="7"/>
      <c r="AJI30" s="7"/>
      <c r="AJJ30" s="7"/>
      <c r="AJK30" s="7"/>
      <c r="AJL30" s="7"/>
      <c r="AJM30" s="7"/>
      <c r="AJN30" s="7"/>
      <c r="AJO30" s="7"/>
      <c r="AJP30" s="7"/>
      <c r="AJQ30" s="7"/>
      <c r="AJR30" s="7"/>
      <c r="AJS30" s="7"/>
      <c r="AJT30" s="7"/>
      <c r="AJU30" s="7"/>
      <c r="AJV30" s="7"/>
      <c r="AJW30" s="7"/>
      <c r="AJX30" s="7"/>
      <c r="AJY30" s="7"/>
      <c r="AJZ30" s="7"/>
      <c r="AKA30" s="7"/>
      <c r="AKB30" s="7"/>
      <c r="AKC30" s="7"/>
      <c r="AKD30" s="7"/>
      <c r="AKE30" s="7"/>
      <c r="AKF30" s="7"/>
      <c r="AKG30" s="7"/>
      <c r="AKH30" s="7"/>
      <c r="AKI30" s="7"/>
      <c r="AKJ30" s="7"/>
      <c r="AKK30" s="7"/>
      <c r="AKL30" s="7"/>
      <c r="AKM30" s="7"/>
      <c r="AKN30" s="7"/>
      <c r="AKO30" s="7"/>
      <c r="AKP30" s="7"/>
      <c r="AKQ30" s="7"/>
      <c r="AKR30" s="7"/>
      <c r="AKS30" s="7"/>
      <c r="AKT30" s="7"/>
      <c r="AKU30" s="7"/>
      <c r="AKV30" s="7"/>
      <c r="AKW30" s="7"/>
      <c r="AKX30" s="7"/>
      <c r="AKY30" s="7"/>
      <c r="AKZ30" s="7"/>
      <c r="ALA30" s="7"/>
      <c r="ALB30" s="7"/>
      <c r="ALC30" s="7"/>
      <c r="ALD30" s="7"/>
      <c r="ALE30" s="7"/>
      <c r="ALF30" s="7"/>
      <c r="ALG30" s="7"/>
      <c r="ALH30" s="7"/>
      <c r="ALI30" s="7"/>
      <c r="ALJ30" s="7"/>
      <c r="ALK30" s="7"/>
      <c r="ALL30" s="7"/>
    </row>
    <row r="31" spans="1:1000" customFormat="1" ht="15" customHeight="1" x14ac:dyDescent="0.25">
      <c r="A31" s="32" t="str">
        <f ca="1">IF(_xll.TM1RPTELISCONSOLIDATED($C$20,$C31),IF(_xll.TM1RPTELLEV($C$20,$C31)&lt;=3,_xll.TM1RPTELLEV($C$20,$C31),"D"),"N")</f>
        <v>N</v>
      </c>
      <c r="B31" s="32"/>
      <c r="C31" s="101" t="s">
        <v>285</v>
      </c>
      <c r="D31" s="86">
        <f ca="1">_xll.DBRW($C$9,$C31,$D$13,D$19,$C$13)</f>
        <v>104410</v>
      </c>
      <c r="E31" s="86">
        <f ca="1">_xll.DBRW($C$9,$C31,$D$13,E$19,$C$13)</f>
        <v>107217.9474758366</v>
      </c>
      <c r="F31" s="86">
        <f ca="1">_xll.DBRW($C$9,$C31,$D$13,F$19,$C$13)</f>
        <v>107132.7754213592</v>
      </c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7"/>
      <c r="II31" s="7"/>
      <c r="IJ31" s="7"/>
      <c r="IK31" s="7"/>
      <c r="IL31" s="7"/>
      <c r="IM31" s="7"/>
      <c r="IN31" s="7"/>
      <c r="IO31" s="7"/>
      <c r="IP31" s="7"/>
      <c r="IQ31" s="7"/>
      <c r="IR31" s="7"/>
      <c r="IS31" s="7"/>
      <c r="IT31" s="7"/>
      <c r="IU31" s="7"/>
      <c r="IV31" s="7"/>
      <c r="IW31" s="7"/>
      <c r="IX31" s="7"/>
      <c r="IY31" s="7"/>
      <c r="IZ31" s="7"/>
      <c r="JA31" s="7"/>
      <c r="JB31" s="7"/>
      <c r="JC31" s="7"/>
      <c r="JD31" s="7"/>
      <c r="JE31" s="7"/>
      <c r="JF31" s="7"/>
      <c r="JG31" s="7"/>
      <c r="JH31" s="7"/>
      <c r="JI31" s="7"/>
      <c r="JJ31" s="7"/>
      <c r="JK31" s="7"/>
      <c r="JL31" s="7"/>
      <c r="JM31" s="7"/>
      <c r="JN31" s="7"/>
      <c r="JO31" s="7"/>
      <c r="JP31" s="7"/>
      <c r="JQ31" s="7"/>
      <c r="JR31" s="7"/>
      <c r="JS31" s="7"/>
      <c r="JT31" s="7"/>
      <c r="JU31" s="7"/>
      <c r="JV31" s="7"/>
      <c r="JW31" s="7"/>
      <c r="JX31" s="7"/>
      <c r="JY31" s="7"/>
      <c r="JZ31" s="7"/>
      <c r="KA31" s="7"/>
      <c r="KB31" s="7"/>
      <c r="KC31" s="7"/>
      <c r="KD31" s="7"/>
      <c r="KE31" s="7"/>
      <c r="KF31" s="7"/>
      <c r="KG31" s="7"/>
      <c r="KH31" s="7"/>
      <c r="KI31" s="7"/>
      <c r="KJ31" s="7"/>
      <c r="KK31" s="7"/>
      <c r="KL31" s="7"/>
      <c r="KM31" s="7"/>
      <c r="KN31" s="7"/>
      <c r="KO31" s="7"/>
      <c r="KP31" s="7"/>
      <c r="KQ31" s="7"/>
      <c r="KR31" s="7"/>
      <c r="KS31" s="7"/>
      <c r="KT31" s="7"/>
      <c r="KU31" s="7"/>
      <c r="KV31" s="7"/>
      <c r="KW31" s="7"/>
      <c r="KX31" s="7"/>
      <c r="KY31" s="7"/>
      <c r="KZ31" s="7"/>
      <c r="LA31" s="7"/>
      <c r="LB31" s="7"/>
      <c r="LC31" s="7"/>
      <c r="LD31" s="7"/>
      <c r="LE31" s="7"/>
      <c r="LF31" s="7"/>
      <c r="LG31" s="7"/>
      <c r="LH31" s="7"/>
      <c r="LI31" s="7"/>
      <c r="LJ31" s="7"/>
      <c r="LK31" s="7"/>
      <c r="LL31" s="7"/>
      <c r="LM31" s="7"/>
      <c r="LN31" s="7"/>
      <c r="LO31" s="7"/>
      <c r="LP31" s="7"/>
      <c r="LQ31" s="7"/>
      <c r="LR31" s="7"/>
      <c r="LS31" s="7"/>
      <c r="LT31" s="7"/>
      <c r="LU31" s="7"/>
      <c r="LV31" s="7"/>
      <c r="LW31" s="7"/>
      <c r="LX31" s="7"/>
      <c r="LY31" s="7"/>
      <c r="LZ31" s="7"/>
      <c r="MA31" s="7"/>
      <c r="MB31" s="7"/>
      <c r="MC31" s="7"/>
      <c r="MD31" s="7"/>
      <c r="ME31" s="7"/>
      <c r="MF31" s="7"/>
      <c r="MG31" s="7"/>
      <c r="MH31" s="7"/>
      <c r="MI31" s="7"/>
      <c r="MJ31" s="7"/>
      <c r="MK31" s="7"/>
      <c r="ML31" s="7"/>
      <c r="MM31" s="7"/>
      <c r="MN31" s="7"/>
      <c r="MO31" s="7"/>
      <c r="MP31" s="7"/>
      <c r="MQ31" s="7"/>
      <c r="MR31" s="7"/>
      <c r="MS31" s="7"/>
      <c r="MT31" s="7"/>
      <c r="MU31" s="7"/>
      <c r="MV31" s="7"/>
      <c r="MW31" s="7"/>
      <c r="MX31" s="7"/>
      <c r="MY31" s="7"/>
      <c r="MZ31" s="7"/>
      <c r="NA31" s="7"/>
      <c r="NB31" s="7"/>
      <c r="NC31" s="7"/>
      <c r="ND31" s="7"/>
      <c r="NE31" s="7"/>
      <c r="NF31" s="7"/>
      <c r="NG31" s="7"/>
      <c r="NH31" s="7"/>
      <c r="NI31" s="7"/>
      <c r="NJ31" s="7"/>
      <c r="NK31" s="7"/>
      <c r="NL31" s="7"/>
      <c r="NM31" s="7"/>
      <c r="NN31" s="7"/>
      <c r="NO31" s="7"/>
      <c r="NP31" s="7"/>
      <c r="NQ31" s="7"/>
      <c r="NR31" s="7"/>
      <c r="NS31" s="7"/>
      <c r="NT31" s="7"/>
      <c r="NU31" s="7"/>
      <c r="NV31" s="7"/>
      <c r="NW31" s="7"/>
      <c r="NX31" s="7"/>
      <c r="NY31" s="7"/>
      <c r="NZ31" s="7"/>
      <c r="OA31" s="7"/>
      <c r="OB31" s="7"/>
      <c r="OC31" s="7"/>
      <c r="OD31" s="7"/>
      <c r="OE31" s="7"/>
      <c r="OF31" s="7"/>
      <c r="OG31" s="7"/>
      <c r="OH31" s="7"/>
      <c r="OI31" s="7"/>
      <c r="OJ31" s="7"/>
      <c r="OK31" s="7"/>
      <c r="OL31" s="7"/>
      <c r="OM31" s="7"/>
      <c r="ON31" s="7"/>
      <c r="OO31" s="7"/>
      <c r="OP31" s="7"/>
      <c r="OQ31" s="7"/>
      <c r="OR31" s="7"/>
      <c r="OS31" s="7"/>
      <c r="OT31" s="7"/>
      <c r="OU31" s="7"/>
      <c r="OV31" s="7"/>
      <c r="OW31" s="7"/>
      <c r="OX31" s="7"/>
      <c r="OY31" s="7"/>
      <c r="OZ31" s="7"/>
      <c r="PA31" s="7"/>
      <c r="PB31" s="7"/>
      <c r="PC31" s="7"/>
      <c r="PD31" s="7"/>
      <c r="PE31" s="7"/>
      <c r="PF31" s="7"/>
      <c r="PG31" s="7"/>
      <c r="PH31" s="7"/>
      <c r="PI31" s="7"/>
      <c r="PJ31" s="7"/>
      <c r="PK31" s="7"/>
      <c r="PL31" s="7"/>
      <c r="PM31" s="7"/>
      <c r="PN31" s="7"/>
      <c r="PO31" s="7"/>
      <c r="PP31" s="7"/>
      <c r="PQ31" s="7"/>
      <c r="PR31" s="7"/>
      <c r="PS31" s="7"/>
      <c r="PT31" s="7"/>
      <c r="PU31" s="7"/>
      <c r="PV31" s="7"/>
      <c r="PW31" s="7"/>
      <c r="PX31" s="7"/>
      <c r="PY31" s="7"/>
      <c r="PZ31" s="7"/>
      <c r="QA31" s="7"/>
      <c r="QB31" s="7"/>
      <c r="QC31" s="7"/>
      <c r="QD31" s="7"/>
      <c r="QE31" s="7"/>
      <c r="QF31" s="7"/>
      <c r="QG31" s="7"/>
      <c r="QH31" s="7"/>
      <c r="QI31" s="7"/>
      <c r="QJ31" s="7"/>
      <c r="QK31" s="7"/>
      <c r="QL31" s="7"/>
      <c r="QM31" s="7"/>
      <c r="QN31" s="7"/>
      <c r="QO31" s="7"/>
      <c r="QP31" s="7"/>
      <c r="QQ31" s="7"/>
      <c r="QR31" s="7"/>
      <c r="QS31" s="7"/>
      <c r="QT31" s="7"/>
      <c r="QU31" s="7"/>
      <c r="QV31" s="7"/>
      <c r="QW31" s="7"/>
      <c r="QX31" s="7"/>
      <c r="QY31" s="7"/>
      <c r="QZ31" s="7"/>
      <c r="RA31" s="7"/>
      <c r="RB31" s="7"/>
      <c r="RC31" s="7"/>
      <c r="RD31" s="7"/>
      <c r="RE31" s="7"/>
      <c r="RF31" s="7"/>
      <c r="RG31" s="7"/>
      <c r="RH31" s="7"/>
      <c r="RI31" s="7"/>
      <c r="RJ31" s="7"/>
      <c r="RK31" s="7"/>
      <c r="RL31" s="7"/>
      <c r="RM31" s="7"/>
      <c r="RN31" s="7"/>
      <c r="RO31" s="7"/>
      <c r="RP31" s="7"/>
      <c r="RQ31" s="7"/>
      <c r="RR31" s="7"/>
      <c r="RS31" s="7"/>
      <c r="RT31" s="7"/>
      <c r="RU31" s="7"/>
      <c r="RV31" s="7"/>
      <c r="RW31" s="7"/>
      <c r="RX31" s="7"/>
      <c r="RY31" s="7"/>
      <c r="RZ31" s="7"/>
      <c r="SA31" s="7"/>
      <c r="SB31" s="7"/>
      <c r="SC31" s="7"/>
      <c r="SD31" s="7"/>
      <c r="SE31" s="7"/>
      <c r="SF31" s="7"/>
      <c r="SG31" s="7"/>
      <c r="SH31" s="7"/>
      <c r="SI31" s="7"/>
      <c r="SJ31" s="7"/>
      <c r="SK31" s="7"/>
      <c r="SL31" s="7"/>
      <c r="SM31" s="7"/>
      <c r="SN31" s="7"/>
      <c r="SO31" s="7"/>
      <c r="SP31" s="7"/>
      <c r="SQ31" s="7"/>
      <c r="SR31" s="7"/>
      <c r="SS31" s="7"/>
      <c r="ST31" s="7"/>
      <c r="SU31" s="7"/>
      <c r="SV31" s="7"/>
      <c r="SW31" s="7"/>
      <c r="SX31" s="7"/>
      <c r="SY31" s="7"/>
      <c r="SZ31" s="7"/>
      <c r="TA31" s="7"/>
      <c r="TB31" s="7"/>
      <c r="TC31" s="7"/>
      <c r="TD31" s="7"/>
      <c r="TE31" s="7"/>
      <c r="TF31" s="7"/>
      <c r="TG31" s="7"/>
      <c r="TH31" s="7"/>
      <c r="TI31" s="7"/>
      <c r="TJ31" s="7"/>
      <c r="TK31" s="7"/>
      <c r="TL31" s="7"/>
      <c r="TM31" s="7"/>
      <c r="TN31" s="7"/>
      <c r="TO31" s="7"/>
      <c r="TP31" s="7"/>
      <c r="TQ31" s="7"/>
      <c r="TR31" s="7"/>
      <c r="TS31" s="7"/>
      <c r="TT31" s="7"/>
      <c r="TU31" s="7"/>
      <c r="TV31" s="7"/>
      <c r="TW31" s="7"/>
      <c r="TX31" s="7"/>
      <c r="TY31" s="7"/>
      <c r="TZ31" s="7"/>
      <c r="UA31" s="7"/>
      <c r="UB31" s="7"/>
      <c r="UC31" s="7"/>
      <c r="UD31" s="7"/>
      <c r="UE31" s="7"/>
      <c r="UF31" s="7"/>
      <c r="UG31" s="7"/>
      <c r="UH31" s="7"/>
      <c r="UI31" s="7"/>
      <c r="UJ31" s="7"/>
      <c r="UK31" s="7"/>
      <c r="UL31" s="7"/>
      <c r="UM31" s="7"/>
      <c r="UN31" s="7"/>
      <c r="UO31" s="7"/>
      <c r="UP31" s="7"/>
      <c r="UQ31" s="7"/>
      <c r="UR31" s="7"/>
      <c r="US31" s="7"/>
      <c r="UT31" s="7"/>
      <c r="UU31" s="7"/>
      <c r="UV31" s="7"/>
      <c r="UW31" s="7"/>
      <c r="UX31" s="7"/>
      <c r="UY31" s="7"/>
      <c r="UZ31" s="7"/>
      <c r="VA31" s="7"/>
      <c r="VB31" s="7"/>
      <c r="VC31" s="7"/>
      <c r="VD31" s="7"/>
      <c r="VE31" s="7"/>
      <c r="VF31" s="7"/>
      <c r="VG31" s="7"/>
      <c r="VH31" s="7"/>
      <c r="VI31" s="7"/>
      <c r="VJ31" s="7"/>
      <c r="VK31" s="7"/>
      <c r="VL31" s="7"/>
      <c r="VM31" s="7"/>
      <c r="VN31" s="7"/>
      <c r="VO31" s="7"/>
      <c r="VP31" s="7"/>
      <c r="VQ31" s="7"/>
      <c r="VR31" s="7"/>
      <c r="VS31" s="7"/>
      <c r="VT31" s="7"/>
      <c r="VU31" s="7"/>
      <c r="VV31" s="7"/>
      <c r="VW31" s="7"/>
      <c r="VX31" s="7"/>
      <c r="VY31" s="7"/>
      <c r="VZ31" s="7"/>
      <c r="WA31" s="7"/>
      <c r="WB31" s="7"/>
      <c r="WC31" s="7"/>
      <c r="WD31" s="7"/>
      <c r="WE31" s="7"/>
      <c r="WF31" s="7"/>
      <c r="WG31" s="7"/>
      <c r="WH31" s="7"/>
      <c r="WI31" s="7"/>
      <c r="WJ31" s="7"/>
      <c r="WK31" s="7"/>
      <c r="WL31" s="7"/>
      <c r="WM31" s="7"/>
      <c r="WN31" s="7"/>
      <c r="WO31" s="7"/>
      <c r="WP31" s="7"/>
      <c r="WQ31" s="7"/>
      <c r="WR31" s="7"/>
      <c r="WS31" s="7"/>
      <c r="WT31" s="7"/>
      <c r="WU31" s="7"/>
      <c r="WV31" s="7"/>
      <c r="WW31" s="7"/>
      <c r="WX31" s="7"/>
      <c r="WY31" s="7"/>
      <c r="WZ31" s="7"/>
      <c r="XA31" s="7"/>
      <c r="XB31" s="7"/>
      <c r="XC31" s="7"/>
      <c r="XD31" s="7"/>
      <c r="XE31" s="7"/>
      <c r="XF31" s="7"/>
      <c r="XG31" s="7"/>
      <c r="XH31" s="7"/>
      <c r="XI31" s="7"/>
      <c r="XJ31" s="7"/>
      <c r="XK31" s="7"/>
      <c r="XL31" s="7"/>
      <c r="XM31" s="7"/>
      <c r="XN31" s="7"/>
      <c r="XO31" s="7"/>
      <c r="XP31" s="7"/>
      <c r="XQ31" s="7"/>
      <c r="XR31" s="7"/>
      <c r="XS31" s="7"/>
      <c r="XT31" s="7"/>
      <c r="XU31" s="7"/>
      <c r="XV31" s="7"/>
      <c r="XW31" s="7"/>
      <c r="XX31" s="7"/>
      <c r="XY31" s="7"/>
      <c r="XZ31" s="7"/>
      <c r="YA31" s="7"/>
      <c r="YB31" s="7"/>
      <c r="YC31" s="7"/>
      <c r="YD31" s="7"/>
      <c r="YE31" s="7"/>
      <c r="YF31" s="7"/>
      <c r="YG31" s="7"/>
      <c r="YH31" s="7"/>
      <c r="YI31" s="7"/>
      <c r="YJ31" s="7"/>
      <c r="YK31" s="7"/>
      <c r="YL31" s="7"/>
      <c r="YM31" s="7"/>
      <c r="YN31" s="7"/>
      <c r="YO31" s="7"/>
      <c r="YP31" s="7"/>
      <c r="YQ31" s="7"/>
      <c r="YR31" s="7"/>
      <c r="YS31" s="7"/>
      <c r="YT31" s="7"/>
      <c r="YU31" s="7"/>
      <c r="YV31" s="7"/>
      <c r="YW31" s="7"/>
      <c r="YX31" s="7"/>
      <c r="YY31" s="7"/>
      <c r="YZ31" s="7"/>
      <c r="ZA31" s="7"/>
      <c r="ZB31" s="7"/>
      <c r="ZC31" s="7"/>
      <c r="ZD31" s="7"/>
      <c r="ZE31" s="7"/>
      <c r="ZF31" s="7"/>
      <c r="ZG31" s="7"/>
      <c r="ZH31" s="7"/>
      <c r="ZI31" s="7"/>
      <c r="ZJ31" s="7"/>
      <c r="ZK31" s="7"/>
      <c r="ZL31" s="7"/>
      <c r="ZM31" s="7"/>
      <c r="ZN31" s="7"/>
      <c r="ZO31" s="7"/>
      <c r="ZP31" s="7"/>
      <c r="ZQ31" s="7"/>
      <c r="ZR31" s="7"/>
      <c r="ZS31" s="7"/>
      <c r="ZT31" s="7"/>
      <c r="ZU31" s="7"/>
      <c r="ZV31" s="7"/>
      <c r="ZW31" s="7"/>
      <c r="ZX31" s="7"/>
      <c r="ZY31" s="7"/>
      <c r="ZZ31" s="7"/>
      <c r="AAA31" s="7"/>
      <c r="AAB31" s="7"/>
      <c r="AAC31" s="7"/>
      <c r="AAD31" s="7"/>
      <c r="AAE31" s="7"/>
      <c r="AAF31" s="7"/>
      <c r="AAG31" s="7"/>
      <c r="AAH31" s="7"/>
      <c r="AAI31" s="7"/>
      <c r="AAJ31" s="7"/>
      <c r="AAK31" s="7"/>
      <c r="AAL31" s="7"/>
      <c r="AAM31" s="7"/>
      <c r="AAN31" s="7"/>
      <c r="AAO31" s="7"/>
      <c r="AAP31" s="7"/>
      <c r="AAQ31" s="7"/>
      <c r="AAR31" s="7"/>
      <c r="AAS31" s="7"/>
      <c r="AAT31" s="7"/>
      <c r="AAU31" s="7"/>
      <c r="AAV31" s="7"/>
      <c r="AAW31" s="7"/>
      <c r="AAX31" s="7"/>
      <c r="AAY31" s="7"/>
      <c r="AAZ31" s="7"/>
      <c r="ABA31" s="7"/>
      <c r="ABB31" s="7"/>
      <c r="ABC31" s="7"/>
      <c r="ABD31" s="7"/>
      <c r="ABE31" s="7"/>
      <c r="ABF31" s="7"/>
      <c r="ABG31" s="7"/>
      <c r="ABH31" s="7"/>
      <c r="ABI31" s="7"/>
      <c r="ABJ31" s="7"/>
      <c r="ABK31" s="7"/>
      <c r="ABL31" s="7"/>
      <c r="ABM31" s="7"/>
      <c r="ABN31" s="7"/>
      <c r="ABO31" s="7"/>
      <c r="ABP31" s="7"/>
      <c r="ABQ31" s="7"/>
      <c r="ABR31" s="7"/>
      <c r="ABS31" s="7"/>
      <c r="ABT31" s="7"/>
      <c r="ABU31" s="7"/>
      <c r="ABV31" s="7"/>
      <c r="ABW31" s="7"/>
      <c r="ABX31" s="7"/>
      <c r="ABY31" s="7"/>
      <c r="ABZ31" s="7"/>
      <c r="ACA31" s="7"/>
      <c r="ACB31" s="7"/>
      <c r="ACC31" s="7"/>
      <c r="ACD31" s="7"/>
      <c r="ACE31" s="7"/>
      <c r="ACF31" s="7"/>
      <c r="ACG31" s="7"/>
      <c r="ACH31" s="7"/>
      <c r="ACI31" s="7"/>
      <c r="ACJ31" s="7"/>
      <c r="ACK31" s="7"/>
      <c r="ACL31" s="7"/>
      <c r="ACM31" s="7"/>
      <c r="ACN31" s="7"/>
      <c r="ACO31" s="7"/>
      <c r="ACP31" s="7"/>
      <c r="ACQ31" s="7"/>
      <c r="ACR31" s="7"/>
      <c r="ACS31" s="7"/>
      <c r="ACT31" s="7"/>
      <c r="ACU31" s="7"/>
      <c r="ACV31" s="7"/>
      <c r="ACW31" s="7"/>
      <c r="ACX31" s="7"/>
      <c r="ACY31" s="7"/>
      <c r="ACZ31" s="7"/>
      <c r="ADA31" s="7"/>
      <c r="ADB31" s="7"/>
      <c r="ADC31" s="7"/>
      <c r="ADD31" s="7"/>
      <c r="ADE31" s="7"/>
      <c r="ADF31" s="7"/>
      <c r="ADG31" s="7"/>
      <c r="ADH31" s="7"/>
      <c r="ADI31" s="7"/>
      <c r="ADJ31" s="7"/>
      <c r="ADK31" s="7"/>
      <c r="ADL31" s="7"/>
      <c r="ADM31" s="7"/>
      <c r="ADN31" s="7"/>
      <c r="ADO31" s="7"/>
      <c r="ADP31" s="7"/>
      <c r="ADQ31" s="7"/>
      <c r="ADR31" s="7"/>
      <c r="ADS31" s="7"/>
      <c r="ADT31" s="7"/>
      <c r="ADU31" s="7"/>
      <c r="ADV31" s="7"/>
      <c r="ADW31" s="7"/>
      <c r="ADX31" s="7"/>
      <c r="ADY31" s="7"/>
      <c r="ADZ31" s="7"/>
      <c r="AEA31" s="7"/>
      <c r="AEB31" s="7"/>
      <c r="AEC31" s="7"/>
      <c r="AED31" s="7"/>
      <c r="AEE31" s="7"/>
      <c r="AEF31" s="7"/>
      <c r="AEG31" s="7"/>
      <c r="AEH31" s="7"/>
      <c r="AEI31" s="7"/>
      <c r="AEJ31" s="7"/>
      <c r="AEK31" s="7"/>
      <c r="AEL31" s="7"/>
      <c r="AEM31" s="7"/>
      <c r="AEN31" s="7"/>
      <c r="AEO31" s="7"/>
      <c r="AEP31" s="7"/>
      <c r="AEQ31" s="7"/>
      <c r="AER31" s="7"/>
      <c r="AES31" s="7"/>
      <c r="AET31" s="7"/>
      <c r="AEU31" s="7"/>
      <c r="AEV31" s="7"/>
      <c r="AEW31" s="7"/>
      <c r="AEX31" s="7"/>
      <c r="AEY31" s="7"/>
      <c r="AEZ31" s="7"/>
      <c r="AFA31" s="7"/>
      <c r="AFB31" s="7"/>
      <c r="AFC31" s="7"/>
      <c r="AFD31" s="7"/>
      <c r="AFE31" s="7"/>
      <c r="AFF31" s="7"/>
      <c r="AFG31" s="7"/>
      <c r="AFH31" s="7"/>
      <c r="AFI31" s="7"/>
      <c r="AFJ31" s="7"/>
      <c r="AFK31" s="7"/>
      <c r="AFL31" s="7"/>
      <c r="AFM31" s="7"/>
      <c r="AFN31" s="7"/>
      <c r="AFO31" s="7"/>
      <c r="AFP31" s="7"/>
      <c r="AFQ31" s="7"/>
      <c r="AFR31" s="7"/>
      <c r="AFS31" s="7"/>
      <c r="AFT31" s="7"/>
      <c r="AFU31" s="7"/>
      <c r="AFV31" s="7"/>
      <c r="AFW31" s="7"/>
      <c r="AFX31" s="7"/>
      <c r="AFY31" s="7"/>
      <c r="AFZ31" s="7"/>
      <c r="AGA31" s="7"/>
      <c r="AGB31" s="7"/>
      <c r="AGC31" s="7"/>
      <c r="AGD31" s="7"/>
      <c r="AGE31" s="7"/>
      <c r="AGF31" s="7"/>
      <c r="AGG31" s="7"/>
      <c r="AGH31" s="7"/>
      <c r="AGI31" s="7"/>
      <c r="AGJ31" s="7"/>
      <c r="AGK31" s="7"/>
      <c r="AGL31" s="7"/>
      <c r="AGM31" s="7"/>
      <c r="AGN31" s="7"/>
      <c r="AGO31" s="7"/>
      <c r="AGP31" s="7"/>
      <c r="AGQ31" s="7"/>
      <c r="AGR31" s="7"/>
      <c r="AGS31" s="7"/>
      <c r="AGT31" s="7"/>
      <c r="AGU31" s="7"/>
      <c r="AGV31" s="7"/>
      <c r="AGW31" s="7"/>
      <c r="AGX31" s="7"/>
      <c r="AGY31" s="7"/>
      <c r="AGZ31" s="7"/>
      <c r="AHA31" s="7"/>
      <c r="AHB31" s="7"/>
      <c r="AHC31" s="7"/>
      <c r="AHD31" s="7"/>
      <c r="AHE31" s="7"/>
      <c r="AHF31" s="7"/>
      <c r="AHG31" s="7"/>
      <c r="AHH31" s="7"/>
      <c r="AHI31" s="7"/>
      <c r="AHJ31" s="7"/>
      <c r="AHK31" s="7"/>
      <c r="AHL31" s="7"/>
      <c r="AHM31" s="7"/>
      <c r="AHN31" s="7"/>
      <c r="AHO31" s="7"/>
      <c r="AHP31" s="7"/>
      <c r="AHQ31" s="7"/>
      <c r="AHR31" s="7"/>
      <c r="AHS31" s="7"/>
      <c r="AHT31" s="7"/>
      <c r="AHU31" s="7"/>
      <c r="AHV31" s="7"/>
      <c r="AHW31" s="7"/>
      <c r="AHX31" s="7"/>
      <c r="AHY31" s="7"/>
      <c r="AHZ31" s="7"/>
      <c r="AIA31" s="7"/>
      <c r="AIB31" s="7"/>
      <c r="AIC31" s="7"/>
      <c r="AID31" s="7"/>
      <c r="AIE31" s="7"/>
      <c r="AIF31" s="7"/>
      <c r="AIG31" s="7"/>
      <c r="AIH31" s="7"/>
      <c r="AII31" s="7"/>
      <c r="AIJ31" s="7"/>
      <c r="AIK31" s="7"/>
      <c r="AIL31" s="7"/>
      <c r="AIM31" s="7"/>
      <c r="AIN31" s="7"/>
      <c r="AIO31" s="7"/>
      <c r="AIP31" s="7"/>
      <c r="AIQ31" s="7"/>
      <c r="AIR31" s="7"/>
      <c r="AIS31" s="7"/>
      <c r="AIT31" s="7"/>
      <c r="AIU31" s="7"/>
      <c r="AIV31" s="7"/>
      <c r="AIW31" s="7"/>
      <c r="AIX31" s="7"/>
      <c r="AIY31" s="7"/>
      <c r="AIZ31" s="7"/>
      <c r="AJA31" s="7"/>
      <c r="AJB31" s="7"/>
      <c r="AJC31" s="7"/>
      <c r="AJD31" s="7"/>
      <c r="AJE31" s="7"/>
      <c r="AJF31" s="7"/>
      <c r="AJG31" s="7"/>
      <c r="AJH31" s="7"/>
      <c r="AJI31" s="7"/>
      <c r="AJJ31" s="7"/>
      <c r="AJK31" s="7"/>
      <c r="AJL31" s="7"/>
      <c r="AJM31" s="7"/>
      <c r="AJN31" s="7"/>
      <c r="AJO31" s="7"/>
      <c r="AJP31" s="7"/>
      <c r="AJQ31" s="7"/>
      <c r="AJR31" s="7"/>
      <c r="AJS31" s="7"/>
      <c r="AJT31" s="7"/>
      <c r="AJU31" s="7"/>
      <c r="AJV31" s="7"/>
      <c r="AJW31" s="7"/>
      <c r="AJX31" s="7"/>
      <c r="AJY31" s="7"/>
      <c r="AJZ31" s="7"/>
      <c r="AKA31" s="7"/>
      <c r="AKB31" s="7"/>
      <c r="AKC31" s="7"/>
      <c r="AKD31" s="7"/>
      <c r="AKE31" s="7"/>
      <c r="AKF31" s="7"/>
      <c r="AKG31" s="7"/>
      <c r="AKH31" s="7"/>
      <c r="AKI31" s="7"/>
      <c r="AKJ31" s="7"/>
      <c r="AKK31" s="7"/>
      <c r="AKL31" s="7"/>
      <c r="AKM31" s="7"/>
      <c r="AKN31" s="7"/>
      <c r="AKO31" s="7"/>
      <c r="AKP31" s="7"/>
      <c r="AKQ31" s="7"/>
      <c r="AKR31" s="7"/>
      <c r="AKS31" s="7"/>
      <c r="AKT31" s="7"/>
      <c r="AKU31" s="7"/>
      <c r="AKV31" s="7"/>
      <c r="AKW31" s="7"/>
      <c r="AKX31" s="7"/>
      <c r="AKY31" s="7"/>
      <c r="AKZ31" s="7"/>
      <c r="ALA31" s="7"/>
      <c r="ALB31" s="7"/>
      <c r="ALC31" s="7"/>
      <c r="ALD31" s="7"/>
      <c r="ALE31" s="7"/>
      <c r="ALF31" s="7"/>
      <c r="ALG31" s="7"/>
      <c r="ALH31" s="7"/>
      <c r="ALI31" s="7"/>
      <c r="ALJ31" s="7"/>
      <c r="ALK31" s="7"/>
      <c r="ALL31" s="7"/>
    </row>
    <row r="32" spans="1:1000" customFormat="1" ht="15" customHeight="1" x14ac:dyDescent="0.25">
      <c r="A32" s="32" t="str">
        <f ca="1">IF(_xll.TM1RPTELISCONSOLIDATED($C$20,$C32),IF(_xll.TM1RPTELLEV($C$20,$C32)&lt;=3,_xll.TM1RPTELLEV($C$20,$C32),"D"),"N")</f>
        <v>N</v>
      </c>
      <c r="B32" s="32"/>
      <c r="C32" s="101" t="s">
        <v>286</v>
      </c>
      <c r="D32" s="86">
        <f ca="1">_xll.DBRW($C$9,$C32,$D$13,D$19,$C$13)</f>
        <v>96988</v>
      </c>
      <c r="E32" s="86">
        <f ca="1">_xll.DBRW($C$9,$C32,$D$13,E$19,$C$13)</f>
        <v>99807.27107524802</v>
      </c>
      <c r="F32" s="86">
        <f ca="1">_xll.DBRW($C$9,$C32,$D$13,F$19,$C$13)</f>
        <v>99573.079466978365</v>
      </c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  <c r="IV32" s="7"/>
      <c r="IW32" s="7"/>
      <c r="IX32" s="7"/>
      <c r="IY32" s="7"/>
      <c r="IZ32" s="7"/>
      <c r="JA32" s="7"/>
      <c r="JB32" s="7"/>
      <c r="JC32" s="7"/>
      <c r="JD32" s="7"/>
      <c r="JE32" s="7"/>
      <c r="JF32" s="7"/>
      <c r="JG32" s="7"/>
      <c r="JH32" s="7"/>
      <c r="JI32" s="7"/>
      <c r="JJ32" s="7"/>
      <c r="JK32" s="7"/>
      <c r="JL32" s="7"/>
      <c r="JM32" s="7"/>
      <c r="JN32" s="7"/>
      <c r="JO32" s="7"/>
      <c r="JP32" s="7"/>
      <c r="JQ32" s="7"/>
      <c r="JR32" s="7"/>
      <c r="JS32" s="7"/>
      <c r="JT32" s="7"/>
      <c r="JU32" s="7"/>
      <c r="JV32" s="7"/>
      <c r="JW32" s="7"/>
      <c r="JX32" s="7"/>
      <c r="JY32" s="7"/>
      <c r="JZ32" s="7"/>
      <c r="KA32" s="7"/>
      <c r="KB32" s="7"/>
      <c r="KC32" s="7"/>
      <c r="KD32" s="7"/>
      <c r="KE32" s="7"/>
      <c r="KF32" s="7"/>
      <c r="KG32" s="7"/>
      <c r="KH32" s="7"/>
      <c r="KI32" s="7"/>
      <c r="KJ32" s="7"/>
      <c r="KK32" s="7"/>
      <c r="KL32" s="7"/>
      <c r="KM32" s="7"/>
      <c r="KN32" s="7"/>
      <c r="KO32" s="7"/>
      <c r="KP32" s="7"/>
      <c r="KQ32" s="7"/>
      <c r="KR32" s="7"/>
      <c r="KS32" s="7"/>
      <c r="KT32" s="7"/>
      <c r="KU32" s="7"/>
      <c r="KV32" s="7"/>
      <c r="KW32" s="7"/>
      <c r="KX32" s="7"/>
      <c r="KY32" s="7"/>
      <c r="KZ32" s="7"/>
      <c r="LA32" s="7"/>
      <c r="LB32" s="7"/>
      <c r="LC32" s="7"/>
      <c r="LD32" s="7"/>
      <c r="LE32" s="7"/>
      <c r="LF32" s="7"/>
      <c r="LG32" s="7"/>
      <c r="LH32" s="7"/>
      <c r="LI32" s="7"/>
      <c r="LJ32" s="7"/>
      <c r="LK32" s="7"/>
      <c r="LL32" s="7"/>
      <c r="LM32" s="7"/>
      <c r="LN32" s="7"/>
      <c r="LO32" s="7"/>
      <c r="LP32" s="7"/>
      <c r="LQ32" s="7"/>
      <c r="LR32" s="7"/>
      <c r="LS32" s="7"/>
      <c r="LT32" s="7"/>
      <c r="LU32" s="7"/>
      <c r="LV32" s="7"/>
      <c r="LW32" s="7"/>
      <c r="LX32" s="7"/>
      <c r="LY32" s="7"/>
      <c r="LZ32" s="7"/>
      <c r="MA32" s="7"/>
      <c r="MB32" s="7"/>
      <c r="MC32" s="7"/>
      <c r="MD32" s="7"/>
      <c r="ME32" s="7"/>
      <c r="MF32" s="7"/>
      <c r="MG32" s="7"/>
      <c r="MH32" s="7"/>
      <c r="MI32" s="7"/>
      <c r="MJ32" s="7"/>
      <c r="MK32" s="7"/>
      <c r="ML32" s="7"/>
      <c r="MM32" s="7"/>
      <c r="MN32" s="7"/>
      <c r="MO32" s="7"/>
      <c r="MP32" s="7"/>
      <c r="MQ32" s="7"/>
      <c r="MR32" s="7"/>
      <c r="MS32" s="7"/>
      <c r="MT32" s="7"/>
      <c r="MU32" s="7"/>
      <c r="MV32" s="7"/>
      <c r="MW32" s="7"/>
      <c r="MX32" s="7"/>
      <c r="MY32" s="7"/>
      <c r="MZ32" s="7"/>
      <c r="NA32" s="7"/>
      <c r="NB32" s="7"/>
      <c r="NC32" s="7"/>
      <c r="ND32" s="7"/>
      <c r="NE32" s="7"/>
      <c r="NF32" s="7"/>
      <c r="NG32" s="7"/>
      <c r="NH32" s="7"/>
      <c r="NI32" s="7"/>
      <c r="NJ32" s="7"/>
      <c r="NK32" s="7"/>
      <c r="NL32" s="7"/>
      <c r="NM32" s="7"/>
      <c r="NN32" s="7"/>
      <c r="NO32" s="7"/>
      <c r="NP32" s="7"/>
      <c r="NQ32" s="7"/>
      <c r="NR32" s="7"/>
      <c r="NS32" s="7"/>
      <c r="NT32" s="7"/>
      <c r="NU32" s="7"/>
      <c r="NV32" s="7"/>
      <c r="NW32" s="7"/>
      <c r="NX32" s="7"/>
      <c r="NY32" s="7"/>
      <c r="NZ32" s="7"/>
      <c r="OA32" s="7"/>
      <c r="OB32" s="7"/>
      <c r="OC32" s="7"/>
      <c r="OD32" s="7"/>
      <c r="OE32" s="7"/>
      <c r="OF32" s="7"/>
      <c r="OG32" s="7"/>
      <c r="OH32" s="7"/>
      <c r="OI32" s="7"/>
      <c r="OJ32" s="7"/>
      <c r="OK32" s="7"/>
      <c r="OL32" s="7"/>
      <c r="OM32" s="7"/>
      <c r="ON32" s="7"/>
      <c r="OO32" s="7"/>
      <c r="OP32" s="7"/>
      <c r="OQ32" s="7"/>
      <c r="OR32" s="7"/>
      <c r="OS32" s="7"/>
      <c r="OT32" s="7"/>
      <c r="OU32" s="7"/>
      <c r="OV32" s="7"/>
      <c r="OW32" s="7"/>
      <c r="OX32" s="7"/>
      <c r="OY32" s="7"/>
      <c r="OZ32" s="7"/>
      <c r="PA32" s="7"/>
      <c r="PB32" s="7"/>
      <c r="PC32" s="7"/>
      <c r="PD32" s="7"/>
      <c r="PE32" s="7"/>
      <c r="PF32" s="7"/>
      <c r="PG32" s="7"/>
      <c r="PH32" s="7"/>
      <c r="PI32" s="7"/>
      <c r="PJ32" s="7"/>
      <c r="PK32" s="7"/>
      <c r="PL32" s="7"/>
      <c r="PM32" s="7"/>
      <c r="PN32" s="7"/>
      <c r="PO32" s="7"/>
      <c r="PP32" s="7"/>
      <c r="PQ32" s="7"/>
      <c r="PR32" s="7"/>
      <c r="PS32" s="7"/>
      <c r="PT32" s="7"/>
      <c r="PU32" s="7"/>
      <c r="PV32" s="7"/>
      <c r="PW32" s="7"/>
      <c r="PX32" s="7"/>
      <c r="PY32" s="7"/>
      <c r="PZ32" s="7"/>
      <c r="QA32" s="7"/>
      <c r="QB32" s="7"/>
      <c r="QC32" s="7"/>
      <c r="QD32" s="7"/>
      <c r="QE32" s="7"/>
      <c r="QF32" s="7"/>
      <c r="QG32" s="7"/>
      <c r="QH32" s="7"/>
      <c r="QI32" s="7"/>
      <c r="QJ32" s="7"/>
      <c r="QK32" s="7"/>
      <c r="QL32" s="7"/>
      <c r="QM32" s="7"/>
      <c r="QN32" s="7"/>
      <c r="QO32" s="7"/>
      <c r="QP32" s="7"/>
      <c r="QQ32" s="7"/>
      <c r="QR32" s="7"/>
      <c r="QS32" s="7"/>
      <c r="QT32" s="7"/>
      <c r="QU32" s="7"/>
      <c r="QV32" s="7"/>
      <c r="QW32" s="7"/>
      <c r="QX32" s="7"/>
      <c r="QY32" s="7"/>
      <c r="QZ32" s="7"/>
      <c r="RA32" s="7"/>
      <c r="RB32" s="7"/>
      <c r="RC32" s="7"/>
      <c r="RD32" s="7"/>
      <c r="RE32" s="7"/>
      <c r="RF32" s="7"/>
      <c r="RG32" s="7"/>
      <c r="RH32" s="7"/>
      <c r="RI32" s="7"/>
      <c r="RJ32" s="7"/>
      <c r="RK32" s="7"/>
      <c r="RL32" s="7"/>
      <c r="RM32" s="7"/>
      <c r="RN32" s="7"/>
      <c r="RO32" s="7"/>
      <c r="RP32" s="7"/>
      <c r="RQ32" s="7"/>
      <c r="RR32" s="7"/>
      <c r="RS32" s="7"/>
      <c r="RT32" s="7"/>
      <c r="RU32" s="7"/>
      <c r="RV32" s="7"/>
      <c r="RW32" s="7"/>
      <c r="RX32" s="7"/>
      <c r="RY32" s="7"/>
      <c r="RZ32" s="7"/>
      <c r="SA32" s="7"/>
      <c r="SB32" s="7"/>
      <c r="SC32" s="7"/>
      <c r="SD32" s="7"/>
      <c r="SE32" s="7"/>
      <c r="SF32" s="7"/>
      <c r="SG32" s="7"/>
      <c r="SH32" s="7"/>
      <c r="SI32" s="7"/>
      <c r="SJ32" s="7"/>
      <c r="SK32" s="7"/>
      <c r="SL32" s="7"/>
      <c r="SM32" s="7"/>
      <c r="SN32" s="7"/>
      <c r="SO32" s="7"/>
      <c r="SP32" s="7"/>
      <c r="SQ32" s="7"/>
      <c r="SR32" s="7"/>
      <c r="SS32" s="7"/>
      <c r="ST32" s="7"/>
      <c r="SU32" s="7"/>
      <c r="SV32" s="7"/>
      <c r="SW32" s="7"/>
      <c r="SX32" s="7"/>
      <c r="SY32" s="7"/>
      <c r="SZ32" s="7"/>
      <c r="TA32" s="7"/>
      <c r="TB32" s="7"/>
      <c r="TC32" s="7"/>
      <c r="TD32" s="7"/>
      <c r="TE32" s="7"/>
      <c r="TF32" s="7"/>
      <c r="TG32" s="7"/>
      <c r="TH32" s="7"/>
      <c r="TI32" s="7"/>
      <c r="TJ32" s="7"/>
      <c r="TK32" s="7"/>
      <c r="TL32" s="7"/>
      <c r="TM32" s="7"/>
      <c r="TN32" s="7"/>
      <c r="TO32" s="7"/>
      <c r="TP32" s="7"/>
      <c r="TQ32" s="7"/>
      <c r="TR32" s="7"/>
      <c r="TS32" s="7"/>
      <c r="TT32" s="7"/>
      <c r="TU32" s="7"/>
      <c r="TV32" s="7"/>
      <c r="TW32" s="7"/>
      <c r="TX32" s="7"/>
      <c r="TY32" s="7"/>
      <c r="TZ32" s="7"/>
      <c r="UA32" s="7"/>
      <c r="UB32" s="7"/>
      <c r="UC32" s="7"/>
      <c r="UD32" s="7"/>
      <c r="UE32" s="7"/>
      <c r="UF32" s="7"/>
      <c r="UG32" s="7"/>
      <c r="UH32" s="7"/>
      <c r="UI32" s="7"/>
      <c r="UJ32" s="7"/>
      <c r="UK32" s="7"/>
      <c r="UL32" s="7"/>
      <c r="UM32" s="7"/>
      <c r="UN32" s="7"/>
      <c r="UO32" s="7"/>
      <c r="UP32" s="7"/>
      <c r="UQ32" s="7"/>
      <c r="UR32" s="7"/>
      <c r="US32" s="7"/>
      <c r="UT32" s="7"/>
      <c r="UU32" s="7"/>
      <c r="UV32" s="7"/>
      <c r="UW32" s="7"/>
      <c r="UX32" s="7"/>
      <c r="UY32" s="7"/>
      <c r="UZ32" s="7"/>
      <c r="VA32" s="7"/>
      <c r="VB32" s="7"/>
      <c r="VC32" s="7"/>
      <c r="VD32" s="7"/>
      <c r="VE32" s="7"/>
      <c r="VF32" s="7"/>
      <c r="VG32" s="7"/>
      <c r="VH32" s="7"/>
      <c r="VI32" s="7"/>
      <c r="VJ32" s="7"/>
      <c r="VK32" s="7"/>
      <c r="VL32" s="7"/>
      <c r="VM32" s="7"/>
      <c r="VN32" s="7"/>
      <c r="VO32" s="7"/>
      <c r="VP32" s="7"/>
      <c r="VQ32" s="7"/>
      <c r="VR32" s="7"/>
      <c r="VS32" s="7"/>
      <c r="VT32" s="7"/>
      <c r="VU32" s="7"/>
      <c r="VV32" s="7"/>
      <c r="VW32" s="7"/>
      <c r="VX32" s="7"/>
      <c r="VY32" s="7"/>
      <c r="VZ32" s="7"/>
      <c r="WA32" s="7"/>
      <c r="WB32" s="7"/>
      <c r="WC32" s="7"/>
      <c r="WD32" s="7"/>
      <c r="WE32" s="7"/>
      <c r="WF32" s="7"/>
      <c r="WG32" s="7"/>
      <c r="WH32" s="7"/>
      <c r="WI32" s="7"/>
      <c r="WJ32" s="7"/>
      <c r="WK32" s="7"/>
      <c r="WL32" s="7"/>
      <c r="WM32" s="7"/>
      <c r="WN32" s="7"/>
      <c r="WO32" s="7"/>
      <c r="WP32" s="7"/>
      <c r="WQ32" s="7"/>
      <c r="WR32" s="7"/>
      <c r="WS32" s="7"/>
      <c r="WT32" s="7"/>
      <c r="WU32" s="7"/>
      <c r="WV32" s="7"/>
      <c r="WW32" s="7"/>
      <c r="WX32" s="7"/>
      <c r="WY32" s="7"/>
      <c r="WZ32" s="7"/>
      <c r="XA32" s="7"/>
      <c r="XB32" s="7"/>
      <c r="XC32" s="7"/>
      <c r="XD32" s="7"/>
      <c r="XE32" s="7"/>
      <c r="XF32" s="7"/>
      <c r="XG32" s="7"/>
      <c r="XH32" s="7"/>
      <c r="XI32" s="7"/>
      <c r="XJ32" s="7"/>
      <c r="XK32" s="7"/>
      <c r="XL32" s="7"/>
      <c r="XM32" s="7"/>
      <c r="XN32" s="7"/>
      <c r="XO32" s="7"/>
      <c r="XP32" s="7"/>
      <c r="XQ32" s="7"/>
      <c r="XR32" s="7"/>
      <c r="XS32" s="7"/>
      <c r="XT32" s="7"/>
      <c r="XU32" s="7"/>
      <c r="XV32" s="7"/>
      <c r="XW32" s="7"/>
      <c r="XX32" s="7"/>
      <c r="XY32" s="7"/>
      <c r="XZ32" s="7"/>
      <c r="YA32" s="7"/>
      <c r="YB32" s="7"/>
      <c r="YC32" s="7"/>
      <c r="YD32" s="7"/>
      <c r="YE32" s="7"/>
      <c r="YF32" s="7"/>
      <c r="YG32" s="7"/>
      <c r="YH32" s="7"/>
      <c r="YI32" s="7"/>
      <c r="YJ32" s="7"/>
      <c r="YK32" s="7"/>
      <c r="YL32" s="7"/>
      <c r="YM32" s="7"/>
      <c r="YN32" s="7"/>
      <c r="YO32" s="7"/>
      <c r="YP32" s="7"/>
      <c r="YQ32" s="7"/>
      <c r="YR32" s="7"/>
      <c r="YS32" s="7"/>
      <c r="YT32" s="7"/>
      <c r="YU32" s="7"/>
      <c r="YV32" s="7"/>
      <c r="YW32" s="7"/>
      <c r="YX32" s="7"/>
      <c r="YY32" s="7"/>
      <c r="YZ32" s="7"/>
      <c r="ZA32" s="7"/>
      <c r="ZB32" s="7"/>
      <c r="ZC32" s="7"/>
      <c r="ZD32" s="7"/>
      <c r="ZE32" s="7"/>
      <c r="ZF32" s="7"/>
      <c r="ZG32" s="7"/>
      <c r="ZH32" s="7"/>
      <c r="ZI32" s="7"/>
      <c r="ZJ32" s="7"/>
      <c r="ZK32" s="7"/>
      <c r="ZL32" s="7"/>
      <c r="ZM32" s="7"/>
      <c r="ZN32" s="7"/>
      <c r="ZO32" s="7"/>
      <c r="ZP32" s="7"/>
      <c r="ZQ32" s="7"/>
      <c r="ZR32" s="7"/>
      <c r="ZS32" s="7"/>
      <c r="ZT32" s="7"/>
      <c r="ZU32" s="7"/>
      <c r="ZV32" s="7"/>
      <c r="ZW32" s="7"/>
      <c r="ZX32" s="7"/>
      <c r="ZY32" s="7"/>
      <c r="ZZ32" s="7"/>
      <c r="AAA32" s="7"/>
      <c r="AAB32" s="7"/>
      <c r="AAC32" s="7"/>
      <c r="AAD32" s="7"/>
      <c r="AAE32" s="7"/>
      <c r="AAF32" s="7"/>
      <c r="AAG32" s="7"/>
      <c r="AAH32" s="7"/>
      <c r="AAI32" s="7"/>
      <c r="AAJ32" s="7"/>
      <c r="AAK32" s="7"/>
      <c r="AAL32" s="7"/>
      <c r="AAM32" s="7"/>
      <c r="AAN32" s="7"/>
      <c r="AAO32" s="7"/>
      <c r="AAP32" s="7"/>
      <c r="AAQ32" s="7"/>
      <c r="AAR32" s="7"/>
      <c r="AAS32" s="7"/>
      <c r="AAT32" s="7"/>
      <c r="AAU32" s="7"/>
      <c r="AAV32" s="7"/>
      <c r="AAW32" s="7"/>
      <c r="AAX32" s="7"/>
      <c r="AAY32" s="7"/>
      <c r="AAZ32" s="7"/>
      <c r="ABA32" s="7"/>
      <c r="ABB32" s="7"/>
      <c r="ABC32" s="7"/>
      <c r="ABD32" s="7"/>
      <c r="ABE32" s="7"/>
      <c r="ABF32" s="7"/>
      <c r="ABG32" s="7"/>
      <c r="ABH32" s="7"/>
      <c r="ABI32" s="7"/>
      <c r="ABJ32" s="7"/>
      <c r="ABK32" s="7"/>
      <c r="ABL32" s="7"/>
      <c r="ABM32" s="7"/>
      <c r="ABN32" s="7"/>
      <c r="ABO32" s="7"/>
      <c r="ABP32" s="7"/>
      <c r="ABQ32" s="7"/>
      <c r="ABR32" s="7"/>
      <c r="ABS32" s="7"/>
      <c r="ABT32" s="7"/>
      <c r="ABU32" s="7"/>
      <c r="ABV32" s="7"/>
      <c r="ABW32" s="7"/>
      <c r="ABX32" s="7"/>
      <c r="ABY32" s="7"/>
      <c r="ABZ32" s="7"/>
      <c r="ACA32" s="7"/>
      <c r="ACB32" s="7"/>
      <c r="ACC32" s="7"/>
      <c r="ACD32" s="7"/>
      <c r="ACE32" s="7"/>
      <c r="ACF32" s="7"/>
      <c r="ACG32" s="7"/>
      <c r="ACH32" s="7"/>
      <c r="ACI32" s="7"/>
      <c r="ACJ32" s="7"/>
      <c r="ACK32" s="7"/>
      <c r="ACL32" s="7"/>
      <c r="ACM32" s="7"/>
      <c r="ACN32" s="7"/>
      <c r="ACO32" s="7"/>
      <c r="ACP32" s="7"/>
      <c r="ACQ32" s="7"/>
      <c r="ACR32" s="7"/>
      <c r="ACS32" s="7"/>
      <c r="ACT32" s="7"/>
      <c r="ACU32" s="7"/>
      <c r="ACV32" s="7"/>
      <c r="ACW32" s="7"/>
      <c r="ACX32" s="7"/>
      <c r="ACY32" s="7"/>
      <c r="ACZ32" s="7"/>
      <c r="ADA32" s="7"/>
      <c r="ADB32" s="7"/>
      <c r="ADC32" s="7"/>
      <c r="ADD32" s="7"/>
      <c r="ADE32" s="7"/>
      <c r="ADF32" s="7"/>
      <c r="ADG32" s="7"/>
      <c r="ADH32" s="7"/>
      <c r="ADI32" s="7"/>
      <c r="ADJ32" s="7"/>
      <c r="ADK32" s="7"/>
      <c r="ADL32" s="7"/>
      <c r="ADM32" s="7"/>
      <c r="ADN32" s="7"/>
      <c r="ADO32" s="7"/>
      <c r="ADP32" s="7"/>
      <c r="ADQ32" s="7"/>
      <c r="ADR32" s="7"/>
      <c r="ADS32" s="7"/>
      <c r="ADT32" s="7"/>
      <c r="ADU32" s="7"/>
      <c r="ADV32" s="7"/>
      <c r="ADW32" s="7"/>
      <c r="ADX32" s="7"/>
      <c r="ADY32" s="7"/>
      <c r="ADZ32" s="7"/>
      <c r="AEA32" s="7"/>
      <c r="AEB32" s="7"/>
      <c r="AEC32" s="7"/>
      <c r="AED32" s="7"/>
      <c r="AEE32" s="7"/>
      <c r="AEF32" s="7"/>
      <c r="AEG32" s="7"/>
      <c r="AEH32" s="7"/>
      <c r="AEI32" s="7"/>
      <c r="AEJ32" s="7"/>
      <c r="AEK32" s="7"/>
      <c r="AEL32" s="7"/>
      <c r="AEM32" s="7"/>
      <c r="AEN32" s="7"/>
      <c r="AEO32" s="7"/>
      <c r="AEP32" s="7"/>
      <c r="AEQ32" s="7"/>
      <c r="AER32" s="7"/>
      <c r="AES32" s="7"/>
      <c r="AET32" s="7"/>
      <c r="AEU32" s="7"/>
      <c r="AEV32" s="7"/>
      <c r="AEW32" s="7"/>
      <c r="AEX32" s="7"/>
      <c r="AEY32" s="7"/>
      <c r="AEZ32" s="7"/>
      <c r="AFA32" s="7"/>
      <c r="AFB32" s="7"/>
      <c r="AFC32" s="7"/>
      <c r="AFD32" s="7"/>
      <c r="AFE32" s="7"/>
      <c r="AFF32" s="7"/>
      <c r="AFG32" s="7"/>
      <c r="AFH32" s="7"/>
      <c r="AFI32" s="7"/>
      <c r="AFJ32" s="7"/>
      <c r="AFK32" s="7"/>
      <c r="AFL32" s="7"/>
      <c r="AFM32" s="7"/>
      <c r="AFN32" s="7"/>
      <c r="AFO32" s="7"/>
      <c r="AFP32" s="7"/>
      <c r="AFQ32" s="7"/>
      <c r="AFR32" s="7"/>
      <c r="AFS32" s="7"/>
      <c r="AFT32" s="7"/>
      <c r="AFU32" s="7"/>
      <c r="AFV32" s="7"/>
      <c r="AFW32" s="7"/>
      <c r="AFX32" s="7"/>
      <c r="AFY32" s="7"/>
      <c r="AFZ32" s="7"/>
      <c r="AGA32" s="7"/>
      <c r="AGB32" s="7"/>
      <c r="AGC32" s="7"/>
      <c r="AGD32" s="7"/>
      <c r="AGE32" s="7"/>
      <c r="AGF32" s="7"/>
      <c r="AGG32" s="7"/>
      <c r="AGH32" s="7"/>
      <c r="AGI32" s="7"/>
      <c r="AGJ32" s="7"/>
      <c r="AGK32" s="7"/>
      <c r="AGL32" s="7"/>
      <c r="AGM32" s="7"/>
      <c r="AGN32" s="7"/>
      <c r="AGO32" s="7"/>
      <c r="AGP32" s="7"/>
      <c r="AGQ32" s="7"/>
      <c r="AGR32" s="7"/>
      <c r="AGS32" s="7"/>
      <c r="AGT32" s="7"/>
      <c r="AGU32" s="7"/>
      <c r="AGV32" s="7"/>
      <c r="AGW32" s="7"/>
      <c r="AGX32" s="7"/>
      <c r="AGY32" s="7"/>
      <c r="AGZ32" s="7"/>
      <c r="AHA32" s="7"/>
      <c r="AHB32" s="7"/>
      <c r="AHC32" s="7"/>
      <c r="AHD32" s="7"/>
      <c r="AHE32" s="7"/>
      <c r="AHF32" s="7"/>
      <c r="AHG32" s="7"/>
      <c r="AHH32" s="7"/>
      <c r="AHI32" s="7"/>
      <c r="AHJ32" s="7"/>
      <c r="AHK32" s="7"/>
      <c r="AHL32" s="7"/>
      <c r="AHM32" s="7"/>
      <c r="AHN32" s="7"/>
      <c r="AHO32" s="7"/>
      <c r="AHP32" s="7"/>
      <c r="AHQ32" s="7"/>
      <c r="AHR32" s="7"/>
      <c r="AHS32" s="7"/>
      <c r="AHT32" s="7"/>
      <c r="AHU32" s="7"/>
      <c r="AHV32" s="7"/>
      <c r="AHW32" s="7"/>
      <c r="AHX32" s="7"/>
      <c r="AHY32" s="7"/>
      <c r="AHZ32" s="7"/>
      <c r="AIA32" s="7"/>
      <c r="AIB32" s="7"/>
      <c r="AIC32" s="7"/>
      <c r="AID32" s="7"/>
      <c r="AIE32" s="7"/>
      <c r="AIF32" s="7"/>
      <c r="AIG32" s="7"/>
      <c r="AIH32" s="7"/>
      <c r="AII32" s="7"/>
      <c r="AIJ32" s="7"/>
      <c r="AIK32" s="7"/>
      <c r="AIL32" s="7"/>
      <c r="AIM32" s="7"/>
      <c r="AIN32" s="7"/>
      <c r="AIO32" s="7"/>
      <c r="AIP32" s="7"/>
      <c r="AIQ32" s="7"/>
      <c r="AIR32" s="7"/>
      <c r="AIS32" s="7"/>
      <c r="AIT32" s="7"/>
      <c r="AIU32" s="7"/>
      <c r="AIV32" s="7"/>
      <c r="AIW32" s="7"/>
      <c r="AIX32" s="7"/>
      <c r="AIY32" s="7"/>
      <c r="AIZ32" s="7"/>
      <c r="AJA32" s="7"/>
      <c r="AJB32" s="7"/>
      <c r="AJC32" s="7"/>
      <c r="AJD32" s="7"/>
      <c r="AJE32" s="7"/>
      <c r="AJF32" s="7"/>
      <c r="AJG32" s="7"/>
      <c r="AJH32" s="7"/>
      <c r="AJI32" s="7"/>
      <c r="AJJ32" s="7"/>
      <c r="AJK32" s="7"/>
      <c r="AJL32" s="7"/>
      <c r="AJM32" s="7"/>
      <c r="AJN32" s="7"/>
      <c r="AJO32" s="7"/>
      <c r="AJP32" s="7"/>
      <c r="AJQ32" s="7"/>
      <c r="AJR32" s="7"/>
      <c r="AJS32" s="7"/>
      <c r="AJT32" s="7"/>
      <c r="AJU32" s="7"/>
      <c r="AJV32" s="7"/>
      <c r="AJW32" s="7"/>
      <c r="AJX32" s="7"/>
      <c r="AJY32" s="7"/>
      <c r="AJZ32" s="7"/>
      <c r="AKA32" s="7"/>
      <c r="AKB32" s="7"/>
      <c r="AKC32" s="7"/>
      <c r="AKD32" s="7"/>
      <c r="AKE32" s="7"/>
      <c r="AKF32" s="7"/>
      <c r="AKG32" s="7"/>
      <c r="AKH32" s="7"/>
      <c r="AKI32" s="7"/>
      <c r="AKJ32" s="7"/>
      <c r="AKK32" s="7"/>
      <c r="AKL32" s="7"/>
      <c r="AKM32" s="7"/>
      <c r="AKN32" s="7"/>
      <c r="AKO32" s="7"/>
      <c r="AKP32" s="7"/>
      <c r="AKQ32" s="7"/>
      <c r="AKR32" s="7"/>
      <c r="AKS32" s="7"/>
      <c r="AKT32" s="7"/>
      <c r="AKU32" s="7"/>
      <c r="AKV32" s="7"/>
      <c r="AKW32" s="7"/>
      <c r="AKX32" s="7"/>
      <c r="AKY32" s="7"/>
      <c r="AKZ32" s="7"/>
      <c r="ALA32" s="7"/>
      <c r="ALB32" s="7"/>
      <c r="ALC32" s="7"/>
      <c r="ALD32" s="7"/>
      <c r="ALE32" s="7"/>
      <c r="ALF32" s="7"/>
      <c r="ALG32" s="7"/>
      <c r="ALH32" s="7"/>
      <c r="ALI32" s="7"/>
      <c r="ALJ32" s="7"/>
      <c r="ALK32" s="7"/>
      <c r="ALL32" s="7"/>
    </row>
  </sheetData>
  <mergeCells count="2">
    <mergeCell ref="E12:F12"/>
    <mergeCell ref="E13:F13"/>
  </mergeCells>
  <phoneticPr fontId="3" type="noConversion"/>
  <pageMargins left="0.75" right="0.75" top="1" bottom="1" header="0.5" footer="0.5"/>
  <pageSetup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41" r:id="rId4" name="TIButton1">
          <controlPr defaultSize="0" print="0" autoLine="0" r:id="rId5">
            <anchor moveWithCells="1">
              <from>
                <xdr:col>10</xdr:col>
                <xdr:colOff>314325</xdr:colOff>
                <xdr:row>10</xdr:row>
                <xdr:rowOff>133350</xdr:rowOff>
              </from>
              <to>
                <xdr:col>11</xdr:col>
                <xdr:colOff>571500</xdr:colOff>
                <xdr:row>11</xdr:row>
                <xdr:rowOff>95250</xdr:rowOff>
              </to>
            </anchor>
          </controlPr>
        </control>
      </mc:Choice>
      <mc:Fallback>
        <control shapeId="10241" r:id="rId4" name="TIButton1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P26"/>
  <sheetViews>
    <sheetView showGridLines="0" showRowColHeaders="0" topLeftCell="A5" workbookViewId="0">
      <selection activeCell="A5" sqref="A5"/>
    </sheetView>
  </sheetViews>
  <sheetFormatPr defaultRowHeight="12" x14ac:dyDescent="0.2"/>
  <cols>
    <col min="1" max="1" width="1.42578125" style="3" customWidth="1"/>
    <col min="2" max="2" width="22.5703125" style="3" customWidth="1"/>
    <col min="3" max="3" width="7.7109375" style="3" customWidth="1"/>
    <col min="4" max="16" width="8.7109375" style="3" customWidth="1"/>
    <col min="17" max="16384" width="9.140625" style="3"/>
  </cols>
  <sheetData>
    <row r="1" spans="1:16" hidden="1" x14ac:dyDescent="0.2">
      <c r="B1" s="3" t="s">
        <v>42</v>
      </c>
      <c r="C1" s="3" t="str">
        <f ca="1">_xll.VIEW("24retail:Employee",$B$8,$D$3,$C$8,$E$8,"!")</f>
        <v>24retail:Employee</v>
      </c>
      <c r="J1" s="13" t="s">
        <v>5</v>
      </c>
      <c r="K1" s="8" t="str">
        <f ca="1">_xll.DBRW($C$1,$B$8,$D$3,$C$8,$E$8,"FTEValidation")</f>
        <v>OK</v>
      </c>
      <c r="L1" s="13" t="s">
        <v>253</v>
      </c>
      <c r="M1" s="8" t="str">
        <f ca="1">_xll.DBRW($C$1,$B$8,$D$3,$C$8,$E$8,"MeritValidation")</f>
        <v>OK</v>
      </c>
    </row>
    <row r="2" spans="1:16" hidden="1" x14ac:dyDescent="0.2">
      <c r="B2" s="3" t="s">
        <v>42</v>
      </c>
      <c r="C2" s="3" t="str">
        <f ca="1">_xll.VIEW("24retail:Compensation",$B$8,$D$3,"!",$C$8,$E$8,"!")</f>
        <v>24retail:Compensation</v>
      </c>
    </row>
    <row r="3" spans="1:16" hidden="1" x14ac:dyDescent="0.2">
      <c r="C3" s="14" t="s">
        <v>43</v>
      </c>
      <c r="D3" s="15" t="s">
        <v>289</v>
      </c>
    </row>
    <row r="4" spans="1:16" hidden="1" x14ac:dyDescent="0.2">
      <c r="C4" s="14"/>
    </row>
    <row r="5" spans="1:16" ht="21" customHeight="1" x14ac:dyDescent="0.25">
      <c r="A5" s="4"/>
      <c r="B5" s="78" t="s">
        <v>287</v>
      </c>
      <c r="C5" s="17"/>
      <c r="D5" s="17"/>
      <c r="E5" s="106"/>
      <c r="F5" s="17"/>
      <c r="G5" s="17"/>
      <c r="H5" s="106"/>
      <c r="I5" s="17"/>
      <c r="J5" s="17"/>
      <c r="K5" s="106"/>
      <c r="L5" s="17"/>
      <c r="M5" s="17"/>
      <c r="N5" s="106"/>
      <c r="O5" s="17"/>
      <c r="P5" s="17"/>
    </row>
    <row r="6" spans="1:16" ht="42.75" customHeight="1" x14ac:dyDescent="0.2">
      <c r="H6" s="4"/>
      <c r="I6" s="4"/>
      <c r="J6" s="4"/>
    </row>
    <row r="7" spans="1:16" s="6" customFormat="1" ht="15" customHeight="1" x14ac:dyDescent="0.25">
      <c r="B7" s="21" t="s">
        <v>33</v>
      </c>
      <c r="C7" s="150" t="s">
        <v>0</v>
      </c>
      <c r="D7" s="154"/>
      <c r="E7" s="134" t="s">
        <v>1</v>
      </c>
      <c r="F7" s="134"/>
      <c r="J7" s="139"/>
      <c r="K7" s="139"/>
      <c r="L7" s="139"/>
      <c r="M7" s="139"/>
      <c r="N7" s="9"/>
    </row>
    <row r="8" spans="1:16" s="6" customFormat="1" ht="15" customHeight="1" x14ac:dyDescent="0.25">
      <c r="B8" s="79" t="str">
        <f ca="1">_xll.SUBNM("24retail:organization","",Organization,"Caption_Default")</f>
        <v>Massachusetts</v>
      </c>
      <c r="C8" s="138" t="str">
        <f ca="1">_xll.SUBNM("24retail:Year","Default","Y2","Caption_Default")</f>
        <v>2015</v>
      </c>
      <c r="D8" s="138"/>
      <c r="E8" s="138" t="str">
        <f ca="1">_xll.SUBNM("24retail:Version","Current",_xll.DBR("24retail:Calendar","Current Version","String"),"Caption_Default")</f>
        <v>Budget</v>
      </c>
      <c r="F8" s="138"/>
      <c r="J8" s="10"/>
      <c r="K8" s="11"/>
      <c r="L8" s="10"/>
      <c r="M8" s="11"/>
      <c r="N8" s="9"/>
    </row>
    <row r="9" spans="1:16" s="7" customFormat="1" ht="6" customHeight="1" x14ac:dyDescent="0.2"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</row>
    <row r="10" spans="1:16" s="7" customFormat="1" ht="12.75" thickBot="1" x14ac:dyDescent="0.25">
      <c r="B10" s="155"/>
      <c r="C10" s="155"/>
      <c r="D10" s="155" t="s">
        <v>0</v>
      </c>
      <c r="E10" s="155" t="s">
        <v>21</v>
      </c>
      <c r="F10" s="155" t="s">
        <v>22</v>
      </c>
      <c r="G10" s="155" t="s">
        <v>23</v>
      </c>
      <c r="H10" s="155" t="s">
        <v>24</v>
      </c>
      <c r="I10" s="155" t="s">
        <v>25</v>
      </c>
      <c r="J10" s="155" t="s">
        <v>26</v>
      </c>
      <c r="K10" s="155" t="s">
        <v>27</v>
      </c>
      <c r="L10" s="155" t="s">
        <v>28</v>
      </c>
      <c r="M10" s="155" t="s">
        <v>29</v>
      </c>
      <c r="N10" s="155" t="s">
        <v>30</v>
      </c>
      <c r="O10" s="155" t="s">
        <v>31</v>
      </c>
      <c r="P10" s="155" t="s">
        <v>32</v>
      </c>
    </row>
    <row r="11" spans="1:16" s="32" customFormat="1" ht="15" customHeight="1" thickTop="1" x14ac:dyDescent="0.2">
      <c r="B11" s="83" t="s">
        <v>5</v>
      </c>
      <c r="C11" s="31"/>
      <c r="D11" s="85">
        <f ca="1">_xll.DBRW($C$2,$B$8,$D$3,D$10,$C$8,$E$8,$B11)</f>
        <v>4</v>
      </c>
      <c r="E11" s="85">
        <f ca="1">_xll.DBRW($C$2,$B$8,$D$3,E$10,$C$8,$E$8,$B11)</f>
        <v>5</v>
      </c>
      <c r="F11" s="85">
        <f ca="1">_xll.DBRW($C$2,$B$8,$D$3,F$10,$C$8,$E$8,$B11)</f>
        <v>5</v>
      </c>
      <c r="G11" s="85">
        <f ca="1">_xll.DBRW($C$2,$B$8,$D$3,G$10,$C$8,$E$8,$B11)</f>
        <v>5</v>
      </c>
      <c r="H11" s="85">
        <f ca="1">_xll.DBRW($C$2,$B$8,$D$3,H$10,$C$8,$E$8,$B11)</f>
        <v>5</v>
      </c>
      <c r="I11" s="85">
        <f ca="1">_xll.DBRW($C$2,$B$8,$D$3,I$10,$C$8,$E$8,$B11)</f>
        <v>5</v>
      </c>
      <c r="J11" s="85">
        <f ca="1">_xll.DBRW($C$2,$B$8,$D$3,J$10,$C$8,$E$8,$B11)</f>
        <v>4</v>
      </c>
      <c r="K11" s="85">
        <f ca="1">_xll.DBRW($C$2,$B$8,$D$3,K$10,$C$8,$E$8,$B11)</f>
        <v>4</v>
      </c>
      <c r="L11" s="85">
        <f ca="1">_xll.DBRW($C$2,$B$8,$D$3,L$10,$C$8,$E$8,$B11)</f>
        <v>4</v>
      </c>
      <c r="M11" s="85">
        <f ca="1">_xll.DBRW($C$2,$B$8,$D$3,M$10,$C$8,$E$8,$B11)</f>
        <v>4</v>
      </c>
      <c r="N11" s="85">
        <f ca="1">_xll.DBRW($C$2,$B$8,$D$3,N$10,$C$8,$E$8,$B11)</f>
        <v>4</v>
      </c>
      <c r="O11" s="85">
        <f ca="1">_xll.DBRW($C$2,$B$8,$D$3,O$10,$C$8,$E$8,$B11)</f>
        <v>4</v>
      </c>
      <c r="P11" s="85">
        <f ca="1">_xll.DBRW($C$2,$B$8,$D$3,P$10,$C$8,$E$8,$B11)</f>
        <v>4</v>
      </c>
    </row>
    <row r="12" spans="1:16" s="39" customFormat="1" ht="6" customHeight="1" x14ac:dyDescent="0.2">
      <c r="B12" s="25"/>
      <c r="C12" s="25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s="40" customFormat="1" ht="15" customHeight="1" x14ac:dyDescent="0.25">
      <c r="B13" s="84" t="s">
        <v>45</v>
      </c>
      <c r="C13" s="41"/>
      <c r="D13" s="92">
        <f ca="1">_xll.DBRW($C$2,$B$8,$D$3,D$10,$C$8,$E$8,$B13)</f>
        <v>489860.22476794262</v>
      </c>
      <c r="E13" s="92">
        <f ca="1">_xll.DBRW($C$2,$B$8,$D$3,E$10,$C$8,$E$8,$B13)</f>
        <v>45071.657545651491</v>
      </c>
      <c r="F13" s="92">
        <f ca="1">_xll.DBRW($C$2,$B$8,$D$3,F$10,$C$8,$E$8,$B13)</f>
        <v>45071.657545651491</v>
      </c>
      <c r="G13" s="92">
        <f ca="1">_xll.DBRW($C$2,$B$8,$D$3,G$10,$C$8,$E$8,$B13)</f>
        <v>45899.077125916061</v>
      </c>
      <c r="H13" s="92">
        <f ca="1">_xll.DBRW($C$2,$B$8,$D$3,H$10,$C$8,$E$8,$B13)</f>
        <v>46328.243792582725</v>
      </c>
      <c r="I13" s="92">
        <f ca="1">_xll.DBRW($C$2,$B$8,$D$3,I$10,$C$8,$E$8,$B13)</f>
        <v>46328.243792582725</v>
      </c>
      <c r="J13" s="92">
        <f ca="1">_xll.DBRW($C$2,$B$8,$D$3,J$10,$C$8,$E$8,$B13)</f>
        <v>36859.97785222259</v>
      </c>
      <c r="K13" s="92">
        <f ca="1">_xll.DBRW($C$2,$B$8,$D$3,K$10,$C$8,$E$8,$B13)</f>
        <v>37383.561185555925</v>
      </c>
      <c r="L13" s="92">
        <f ca="1">_xll.DBRW($C$2,$B$8,$D$3,L$10,$C$8,$E$8,$B13)</f>
        <v>37383.561185555925</v>
      </c>
      <c r="M13" s="92">
        <f ca="1">_xll.DBRW($C$2,$B$8,$D$3,M$10,$C$8,$E$8,$B13)</f>
        <v>37383.561185555925</v>
      </c>
      <c r="N13" s="92">
        <f ca="1">_xll.DBRW($C$2,$B$8,$D$3,N$10,$C$8,$E$8,$B13)</f>
        <v>37383.561185555925</v>
      </c>
      <c r="O13" s="92">
        <f ca="1">_xll.DBRW($C$2,$B$8,$D$3,O$10,$C$8,$E$8,$B13)</f>
        <v>37383.561185555925</v>
      </c>
      <c r="P13" s="92">
        <f ca="1">_xll.DBRW($C$2,$B$8,$D$3,P$10,$C$8,$E$8,$B13)</f>
        <v>37383.561185555925</v>
      </c>
    </row>
    <row r="14" spans="1:16" s="32" customFormat="1" ht="15" customHeight="1" x14ac:dyDescent="0.2">
      <c r="B14" s="82" t="s">
        <v>304</v>
      </c>
      <c r="C14" s="31"/>
      <c r="D14" s="86">
        <f ca="1">_xll.DBRW($C$2,$B$8,$D$3,D$10,$C$8,$E$8,$B14)</f>
        <v>475592.45123101224</v>
      </c>
      <c r="E14" s="86">
        <f ca="1">_xll.DBRW($C$2,$B$8,$D$3,E$10,$C$8,$E$8,$B14)</f>
        <v>43758.890821020868</v>
      </c>
      <c r="F14" s="86">
        <f ca="1">_xll.DBRW($C$2,$B$8,$D$3,F$10,$C$8,$E$8,$B14)</f>
        <v>43758.890821020868</v>
      </c>
      <c r="G14" s="86">
        <f ca="1">_xll.DBRW($C$2,$B$8,$D$3,G$10,$C$8,$E$8,$B14)</f>
        <v>44562.210801860252</v>
      </c>
      <c r="H14" s="86">
        <f ca="1">_xll.DBRW($C$2,$B$8,$D$3,H$10,$C$8,$E$8,$B14)</f>
        <v>44978.877468526916</v>
      </c>
      <c r="I14" s="86">
        <f ca="1">_xll.DBRW($C$2,$B$8,$D$3,I$10,$C$8,$E$8,$B14)</f>
        <v>44978.877468526916</v>
      </c>
      <c r="J14" s="86">
        <f ca="1">_xll.DBRW($C$2,$B$8,$D$3,J$10,$C$8,$E$8,$B14)</f>
        <v>35786.386264293775</v>
      </c>
      <c r="K14" s="86">
        <f ca="1">_xll.DBRW($C$2,$B$8,$D$3,K$10,$C$8,$E$8,$B14)</f>
        <v>36294.71959762711</v>
      </c>
      <c r="L14" s="86">
        <f ca="1">_xll.DBRW($C$2,$B$8,$D$3,L$10,$C$8,$E$8,$B14)</f>
        <v>36294.71959762711</v>
      </c>
      <c r="M14" s="86">
        <f ca="1">_xll.DBRW($C$2,$B$8,$D$3,M$10,$C$8,$E$8,$B14)</f>
        <v>36294.71959762711</v>
      </c>
      <c r="N14" s="86">
        <f ca="1">_xll.DBRW($C$2,$B$8,$D$3,N$10,$C$8,$E$8,$B14)</f>
        <v>36294.71959762711</v>
      </c>
      <c r="O14" s="86">
        <f ca="1">_xll.DBRW($C$2,$B$8,$D$3,O$10,$C$8,$E$8,$B14)</f>
        <v>36294.71959762711</v>
      </c>
      <c r="P14" s="86">
        <f ca="1">_xll.DBRW($C$2,$B$8,$D$3,P$10,$C$8,$E$8,$B14)</f>
        <v>36294.71959762711</v>
      </c>
    </row>
    <row r="15" spans="1:16" s="32" customFormat="1" ht="15" customHeight="1" x14ac:dyDescent="0.2">
      <c r="B15" s="82" t="s">
        <v>305</v>
      </c>
      <c r="C15" s="31"/>
      <c r="D15" s="86">
        <f ca="1">_xll.DBRW($C$2,$B$8,$D$3,D$10,$C$8,$E$8,$B15)</f>
        <v>14267.773536930366</v>
      </c>
      <c r="E15" s="86">
        <f ca="1">_xll.DBRW($C$2,$B$8,$D$3,E$10,$C$8,$E$8,$B15)</f>
        <v>1312.766724630626</v>
      </c>
      <c r="F15" s="86">
        <f ca="1">_xll.DBRW($C$2,$B$8,$D$3,F$10,$C$8,$E$8,$B15)</f>
        <v>1312.766724630626</v>
      </c>
      <c r="G15" s="86">
        <f ca="1">_xll.DBRW($C$2,$B$8,$D$3,G$10,$C$8,$E$8,$B15)</f>
        <v>1336.8663240558074</v>
      </c>
      <c r="H15" s="86">
        <f ca="1">_xll.DBRW($C$2,$B$8,$D$3,H$10,$C$8,$E$8,$B15)</f>
        <v>1349.3663240558074</v>
      </c>
      <c r="I15" s="86">
        <f ca="1">_xll.DBRW($C$2,$B$8,$D$3,I$10,$C$8,$E$8,$B15)</f>
        <v>1349.3663240558074</v>
      </c>
      <c r="J15" s="86">
        <f ca="1">_xll.DBRW($C$2,$B$8,$D$3,J$10,$C$8,$E$8,$B15)</f>
        <v>1073.5915879288132</v>
      </c>
      <c r="K15" s="86">
        <f ca="1">_xll.DBRW($C$2,$B$8,$D$3,K$10,$C$8,$E$8,$B15)</f>
        <v>1088.8415879288134</v>
      </c>
      <c r="L15" s="86">
        <f ca="1">_xll.DBRW($C$2,$B$8,$D$3,L$10,$C$8,$E$8,$B15)</f>
        <v>1088.8415879288134</v>
      </c>
      <c r="M15" s="86">
        <f ca="1">_xll.DBRW($C$2,$B$8,$D$3,M$10,$C$8,$E$8,$B15)</f>
        <v>1088.8415879288134</v>
      </c>
      <c r="N15" s="86">
        <f ca="1">_xll.DBRW($C$2,$B$8,$D$3,N$10,$C$8,$E$8,$B15)</f>
        <v>1088.8415879288134</v>
      </c>
      <c r="O15" s="86">
        <f ca="1">_xll.DBRW($C$2,$B$8,$D$3,O$10,$C$8,$E$8,$B15)</f>
        <v>1088.8415879288134</v>
      </c>
      <c r="P15" s="86">
        <f ca="1">_xll.DBRW($C$2,$B$8,$D$3,P$10,$C$8,$E$8,$B15)</f>
        <v>1088.8415879288134</v>
      </c>
    </row>
    <row r="16" spans="1:16" s="39" customFormat="1" ht="6" customHeight="1" x14ac:dyDescent="0.2">
      <c r="B16" s="25"/>
      <c r="C16" s="25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</row>
    <row r="17" spans="2:16" s="40" customFormat="1" ht="15" customHeight="1" x14ac:dyDescent="0.25">
      <c r="B17" s="84" t="s">
        <v>307</v>
      </c>
      <c r="C17" s="41"/>
      <c r="D17" s="92">
        <f ca="1">_xll.DBRW($C$2,$B$8,$D$3,D$10,$C$8,$E$8,$B17)</f>
        <v>60809.245123101224</v>
      </c>
      <c r="E17" s="92">
        <f ca="1">_xll.DBRW($C$2,$B$8,$D$3,E$10,$C$8,$E$8,$B17)</f>
        <v>5625.8890821020868</v>
      </c>
      <c r="F17" s="92">
        <f ca="1">_xll.DBRW($C$2,$B$8,$D$3,F$10,$C$8,$E$8,$B17)</f>
        <v>5625.8890821020868</v>
      </c>
      <c r="G17" s="92">
        <f ca="1">_xll.DBRW($C$2,$B$8,$D$3,G$10,$C$8,$E$8,$B17)</f>
        <v>5706.2210801860256</v>
      </c>
      <c r="H17" s="92">
        <f ca="1">_xll.DBRW($C$2,$B$8,$D$3,H$10,$C$8,$E$8,$B17)</f>
        <v>5747.8877468526916</v>
      </c>
      <c r="I17" s="92">
        <f ca="1">_xll.DBRW($C$2,$B$8,$D$3,I$10,$C$8,$E$8,$B17)</f>
        <v>5747.8877468526916</v>
      </c>
      <c r="J17" s="92">
        <f ca="1">_xll.DBRW($C$2,$B$8,$D$3,J$10,$C$8,$E$8,$B17)</f>
        <v>4578.6386264293778</v>
      </c>
      <c r="K17" s="92">
        <f ca="1">_xll.DBRW($C$2,$B$8,$D$3,K$10,$C$8,$E$8,$B17)</f>
        <v>4629.4719597627109</v>
      </c>
      <c r="L17" s="92">
        <f ca="1">_xll.DBRW($C$2,$B$8,$D$3,L$10,$C$8,$E$8,$B17)</f>
        <v>4629.4719597627109</v>
      </c>
      <c r="M17" s="92">
        <f ca="1">_xll.DBRW($C$2,$B$8,$D$3,M$10,$C$8,$E$8,$B17)</f>
        <v>4629.4719597627109</v>
      </c>
      <c r="N17" s="92">
        <f ca="1">_xll.DBRW($C$2,$B$8,$D$3,N$10,$C$8,$E$8,$B17)</f>
        <v>4629.4719597627109</v>
      </c>
      <c r="O17" s="92">
        <f ca="1">_xll.DBRW($C$2,$B$8,$D$3,O$10,$C$8,$E$8,$B17)</f>
        <v>4629.4719597627109</v>
      </c>
      <c r="P17" s="92">
        <f ca="1">_xll.DBRW($C$2,$B$8,$D$3,P$10,$C$8,$E$8,$B17)</f>
        <v>4629.4719597627109</v>
      </c>
    </row>
    <row r="18" spans="2:16" s="32" customFormat="1" ht="15" customHeight="1" x14ac:dyDescent="0.2">
      <c r="B18" s="82" t="s">
        <v>46</v>
      </c>
      <c r="C18" s="31"/>
      <c r="D18" s="86">
        <f ca="1">_xll.DBRW($C$2,$B$8,$D$3,D$10,$C$8,$E$8,$B18)</f>
        <v>13250</v>
      </c>
      <c r="E18" s="86">
        <f ca="1">_xll.DBRW($C$2,$B$8,$D$3,E$10,$C$8,$E$8,$B18)</f>
        <v>1250</v>
      </c>
      <c r="F18" s="86">
        <f ca="1">_xll.DBRW($C$2,$B$8,$D$3,F$10,$C$8,$E$8,$B18)</f>
        <v>1250</v>
      </c>
      <c r="G18" s="86">
        <f ca="1">_xll.DBRW($C$2,$B$8,$D$3,G$10,$C$8,$E$8,$B18)</f>
        <v>1250</v>
      </c>
      <c r="H18" s="86">
        <f ca="1">_xll.DBRW($C$2,$B$8,$D$3,H$10,$C$8,$E$8,$B18)</f>
        <v>1250</v>
      </c>
      <c r="I18" s="86">
        <f ca="1">_xll.DBRW($C$2,$B$8,$D$3,I$10,$C$8,$E$8,$B18)</f>
        <v>1250</v>
      </c>
      <c r="J18" s="86">
        <f ca="1">_xll.DBRW($C$2,$B$8,$D$3,J$10,$C$8,$E$8,$B18)</f>
        <v>1000</v>
      </c>
      <c r="K18" s="86">
        <f ca="1">_xll.DBRW($C$2,$B$8,$D$3,K$10,$C$8,$E$8,$B18)</f>
        <v>1000</v>
      </c>
      <c r="L18" s="86">
        <f ca="1">_xll.DBRW($C$2,$B$8,$D$3,L$10,$C$8,$E$8,$B18)</f>
        <v>1000</v>
      </c>
      <c r="M18" s="86">
        <f ca="1">_xll.DBRW($C$2,$B$8,$D$3,M$10,$C$8,$E$8,$B18)</f>
        <v>1000</v>
      </c>
      <c r="N18" s="86">
        <f ca="1">_xll.DBRW($C$2,$B$8,$D$3,N$10,$C$8,$E$8,$B18)</f>
        <v>1000</v>
      </c>
      <c r="O18" s="86">
        <f ca="1">_xll.DBRW($C$2,$B$8,$D$3,O$10,$C$8,$E$8,$B18)</f>
        <v>1000</v>
      </c>
      <c r="P18" s="86">
        <f ca="1">_xll.DBRW($C$2,$B$8,$D$3,P$10,$C$8,$E$8,$B18)</f>
        <v>1000</v>
      </c>
    </row>
    <row r="19" spans="2:16" s="32" customFormat="1" ht="15" customHeight="1" x14ac:dyDescent="0.2">
      <c r="B19" s="82" t="s">
        <v>47</v>
      </c>
      <c r="C19" s="31"/>
      <c r="D19" s="86">
        <f ca="1">_xll.DBRW($C$2,$B$8,$D$3,D$10,$C$8,$E$8,$B19)</f>
        <v>47559.245123101224</v>
      </c>
      <c r="E19" s="86">
        <f ca="1">_xll.DBRW($C$2,$B$8,$D$3,E$10,$C$8,$E$8,$B19)</f>
        <v>4375.8890821020868</v>
      </c>
      <c r="F19" s="86">
        <f ca="1">_xll.DBRW($C$2,$B$8,$D$3,F$10,$C$8,$E$8,$B19)</f>
        <v>4375.8890821020868</v>
      </c>
      <c r="G19" s="86">
        <f ca="1">_xll.DBRW($C$2,$B$8,$D$3,G$10,$C$8,$E$8,$B19)</f>
        <v>4456.2210801860256</v>
      </c>
      <c r="H19" s="86">
        <f ca="1">_xll.DBRW($C$2,$B$8,$D$3,H$10,$C$8,$E$8,$B19)</f>
        <v>4497.8877468526916</v>
      </c>
      <c r="I19" s="86">
        <f ca="1">_xll.DBRW($C$2,$B$8,$D$3,I$10,$C$8,$E$8,$B19)</f>
        <v>4497.8877468526916</v>
      </c>
      <c r="J19" s="86">
        <f ca="1">_xll.DBRW($C$2,$B$8,$D$3,J$10,$C$8,$E$8,$B19)</f>
        <v>3578.6386264293774</v>
      </c>
      <c r="K19" s="86">
        <f ca="1">_xll.DBRW($C$2,$B$8,$D$3,K$10,$C$8,$E$8,$B19)</f>
        <v>3629.4719597627109</v>
      </c>
      <c r="L19" s="86">
        <f ca="1">_xll.DBRW($C$2,$B$8,$D$3,L$10,$C$8,$E$8,$B19)</f>
        <v>3629.4719597627109</v>
      </c>
      <c r="M19" s="86">
        <f ca="1">_xll.DBRW($C$2,$B$8,$D$3,M$10,$C$8,$E$8,$B19)</f>
        <v>3629.4719597627109</v>
      </c>
      <c r="N19" s="86">
        <f ca="1">_xll.DBRW($C$2,$B$8,$D$3,N$10,$C$8,$E$8,$B19)</f>
        <v>3629.4719597627109</v>
      </c>
      <c r="O19" s="86">
        <f ca="1">_xll.DBRW($C$2,$B$8,$D$3,O$10,$C$8,$E$8,$B19)</f>
        <v>3629.4719597627109</v>
      </c>
      <c r="P19" s="86">
        <f ca="1">_xll.DBRW($C$2,$B$8,$D$3,P$10,$C$8,$E$8,$B19)</f>
        <v>3629.4719597627109</v>
      </c>
    </row>
    <row r="20" spans="2:16" s="39" customFormat="1" ht="6" customHeight="1" x14ac:dyDescent="0.2">
      <c r="B20" s="25"/>
      <c r="C20" s="25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</row>
    <row r="21" spans="2:16" s="40" customFormat="1" ht="15" customHeight="1" x14ac:dyDescent="0.25">
      <c r="B21" s="84" t="s">
        <v>306</v>
      </c>
      <c r="C21" s="41"/>
      <c r="D21" s="92">
        <f ca="1">_xll.DBRW($C$2,$B$8,$D$3,D$10,$C$8,$E$8,$B21)</f>
        <v>53723.272264767038</v>
      </c>
      <c r="E21" s="92">
        <f ca="1">_xll.DBRW($C$2,$B$8,$D$3,E$10,$C$8,$E$8,$B21)</f>
        <v>5146.0455605520528</v>
      </c>
      <c r="F21" s="92">
        <f ca="1">_xll.DBRW($C$2,$B$8,$D$3,F$10,$C$8,$E$8,$B21)</f>
        <v>5146.0455605520528</v>
      </c>
      <c r="G21" s="92">
        <f ca="1">_xll.DBRW($C$2,$B$8,$D$3,G$10,$C$8,$E$8,$B21)</f>
        <v>5240.5159902987652</v>
      </c>
      <c r="H21" s="92">
        <f ca="1">_xll.DBRW($C$2,$B$8,$D$3,H$10,$C$8,$E$8,$B21)</f>
        <v>5289.5159902987652</v>
      </c>
      <c r="I21" s="92">
        <f ca="1">_xll.DBRW($C$2,$B$8,$D$3,I$10,$C$8,$E$8,$B21)</f>
        <v>5289.5159902987652</v>
      </c>
      <c r="J21" s="92">
        <f ca="1">_xll.DBRW($C$2,$B$8,$D$3,J$10,$C$8,$E$8,$B21)</f>
        <v>4208.479024680948</v>
      </c>
      <c r="K21" s="92">
        <f ca="1">_xll.DBRW($C$2,$B$8,$D$3,K$10,$C$8,$E$8,$B21)</f>
        <v>4268.2590246809486</v>
      </c>
      <c r="L21" s="92">
        <f ca="1">_xll.DBRW($C$2,$B$8,$D$3,L$10,$C$8,$E$8,$B21)</f>
        <v>4268.2590246809486</v>
      </c>
      <c r="M21" s="92">
        <f ca="1">_xll.DBRW($C$2,$B$8,$D$3,M$10,$C$8,$E$8,$B21)</f>
        <v>4268.2590246809486</v>
      </c>
      <c r="N21" s="92">
        <f ca="1">_xll.DBRW($C$2,$B$8,$D$3,N$10,$C$8,$E$8,$B21)</f>
        <v>4267.1590246809483</v>
      </c>
      <c r="O21" s="92">
        <f ca="1">_xll.DBRW($C$2,$B$8,$D$3,O$10,$C$8,$E$8,$B21)</f>
        <v>3168.7340246809481</v>
      </c>
      <c r="P21" s="92">
        <f ca="1">_xll.DBRW($C$2,$B$8,$D$3,P$10,$C$8,$E$8,$B21)</f>
        <v>3162.4840246809481</v>
      </c>
    </row>
    <row r="22" spans="2:16" s="32" customFormat="1" ht="15" customHeight="1" x14ac:dyDescent="0.2">
      <c r="B22" s="82" t="s">
        <v>48</v>
      </c>
      <c r="C22" s="31"/>
      <c r="D22" s="86">
        <f ca="1">_xll.DBRW($C$2,$B$8,$D$3,D$10,$C$8,$E$8,$B22)</f>
        <v>46779.622476794262</v>
      </c>
      <c r="E22" s="86">
        <f ca="1">_xll.DBRW($C$2,$B$8,$D$3,E$10,$C$8,$E$8,$B22)</f>
        <v>4507.1657545651487</v>
      </c>
      <c r="F22" s="86">
        <f ca="1">_xll.DBRW($C$2,$B$8,$D$3,F$10,$C$8,$E$8,$B22)</f>
        <v>4507.1657545651487</v>
      </c>
      <c r="G22" s="86">
        <f ca="1">_xll.DBRW($C$2,$B$8,$D$3,G$10,$C$8,$E$8,$B22)</f>
        <v>4589.9077125916065</v>
      </c>
      <c r="H22" s="86">
        <f ca="1">_xll.DBRW($C$2,$B$8,$D$3,H$10,$C$8,$E$8,$B22)</f>
        <v>4632.8243792582725</v>
      </c>
      <c r="I22" s="86">
        <f ca="1">_xll.DBRW($C$2,$B$8,$D$3,I$10,$C$8,$E$8,$B22)</f>
        <v>4632.8243792582725</v>
      </c>
      <c r="J22" s="86">
        <f ca="1">_xll.DBRW($C$2,$B$8,$D$3,J$10,$C$8,$E$8,$B22)</f>
        <v>3685.9977852222587</v>
      </c>
      <c r="K22" s="86">
        <f ca="1">_xll.DBRW($C$2,$B$8,$D$3,K$10,$C$8,$E$8,$B22)</f>
        <v>3738.3561185555923</v>
      </c>
      <c r="L22" s="86">
        <f ca="1">_xll.DBRW($C$2,$B$8,$D$3,L$10,$C$8,$E$8,$B22)</f>
        <v>3738.3561185555923</v>
      </c>
      <c r="M22" s="86">
        <f ca="1">_xll.DBRW($C$2,$B$8,$D$3,M$10,$C$8,$E$8,$B22)</f>
        <v>3738.3561185555923</v>
      </c>
      <c r="N22" s="86">
        <f ca="1">_xll.DBRW($C$2,$B$8,$D$3,N$10,$C$8,$E$8,$B22)</f>
        <v>3737.2561185555924</v>
      </c>
      <c r="O22" s="86">
        <f ca="1">_xll.DBRW($C$2,$B$8,$D$3,O$10,$C$8,$E$8,$B22)</f>
        <v>2638.8311185555922</v>
      </c>
      <c r="P22" s="86">
        <f ca="1">_xll.DBRW($C$2,$B$8,$D$3,P$10,$C$8,$E$8,$B22)</f>
        <v>2632.5811185555922</v>
      </c>
    </row>
    <row r="23" spans="2:16" s="32" customFormat="1" ht="15" customHeight="1" x14ac:dyDescent="0.2">
      <c r="B23" s="82" t="s">
        <v>49</v>
      </c>
      <c r="C23" s="31"/>
      <c r="D23" s="86">
        <f ca="1">_xll.DBRW($C$2,$B$8,$D$3,D$10,$C$8,$E$8,$B23)</f>
        <v>6943.6497879727785</v>
      </c>
      <c r="E23" s="86">
        <f ca="1">_xll.DBRW($C$2,$B$8,$D$3,E$10,$C$8,$E$8,$B23)</f>
        <v>638.87980598690456</v>
      </c>
      <c r="F23" s="86">
        <f ca="1">_xll.DBRW($C$2,$B$8,$D$3,F$10,$C$8,$E$8,$B23)</f>
        <v>638.87980598690456</v>
      </c>
      <c r="G23" s="86">
        <f ca="1">_xll.DBRW($C$2,$B$8,$D$3,G$10,$C$8,$E$8,$B23)</f>
        <v>650.60827770715969</v>
      </c>
      <c r="H23" s="86">
        <f ca="1">_xll.DBRW($C$2,$B$8,$D$3,H$10,$C$8,$E$8,$B23)</f>
        <v>656.69161104049294</v>
      </c>
      <c r="I23" s="86">
        <f ca="1">_xll.DBRW($C$2,$B$8,$D$3,I$10,$C$8,$E$8,$B23)</f>
        <v>656.69161104049294</v>
      </c>
      <c r="J23" s="86">
        <f ca="1">_xll.DBRW($C$2,$B$8,$D$3,J$10,$C$8,$E$8,$B23)</f>
        <v>522.48123945868906</v>
      </c>
      <c r="K23" s="86">
        <f ca="1">_xll.DBRW($C$2,$B$8,$D$3,K$10,$C$8,$E$8,$B23)</f>
        <v>529.9029061253558</v>
      </c>
      <c r="L23" s="86">
        <f ca="1">_xll.DBRW($C$2,$B$8,$D$3,L$10,$C$8,$E$8,$B23)</f>
        <v>529.9029061253558</v>
      </c>
      <c r="M23" s="86">
        <f ca="1">_xll.DBRW($C$2,$B$8,$D$3,M$10,$C$8,$E$8,$B23)</f>
        <v>529.9029061253558</v>
      </c>
      <c r="N23" s="86">
        <f ca="1">_xll.DBRW($C$2,$B$8,$D$3,N$10,$C$8,$E$8,$B23)</f>
        <v>529.9029061253558</v>
      </c>
      <c r="O23" s="86">
        <f ca="1">_xll.DBRW($C$2,$B$8,$D$3,O$10,$C$8,$E$8,$B23)</f>
        <v>529.9029061253558</v>
      </c>
      <c r="P23" s="86">
        <f ca="1">_xll.DBRW($C$2,$B$8,$D$3,P$10,$C$8,$E$8,$B23)</f>
        <v>529.9029061253558</v>
      </c>
    </row>
    <row r="24" spans="2:16" s="39" customFormat="1" ht="6" customHeight="1" x14ac:dyDescent="0.2">
      <c r="B24" s="33"/>
      <c r="C24" s="42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</row>
    <row r="25" spans="2:16" s="44" customFormat="1" ht="15" customHeight="1" x14ac:dyDescent="0.2">
      <c r="B25" s="84" t="s">
        <v>44</v>
      </c>
      <c r="C25" s="41"/>
      <c r="D25" s="92">
        <f ca="1">_xll.DBRW($C$2,$B$8,$D$3,D$10,$C$8,$E$8,$B25)</f>
        <v>604392.74215581093</v>
      </c>
      <c r="E25" s="92">
        <f ca="1">_xll.DBRW($C$2,$B$8,$D$3,E$10,$C$8,$E$8,$B25)</f>
        <v>55843.592188305629</v>
      </c>
      <c r="F25" s="92">
        <f ca="1">_xll.DBRW($C$2,$B$8,$D$3,F$10,$C$8,$E$8,$B25)</f>
        <v>55843.592188305629</v>
      </c>
      <c r="G25" s="92">
        <f ca="1">_xll.DBRW($C$2,$B$8,$D$3,G$10,$C$8,$E$8,$B25)</f>
        <v>56845.814196400839</v>
      </c>
      <c r="H25" s="92">
        <f ca="1">_xll.DBRW($C$2,$B$8,$D$3,H$10,$C$8,$E$8,$B25)</f>
        <v>57365.647529734175</v>
      </c>
      <c r="I25" s="92">
        <f ca="1">_xll.DBRW($C$2,$B$8,$D$3,I$10,$C$8,$E$8,$B25)</f>
        <v>57365.647529734175</v>
      </c>
      <c r="J25" s="92">
        <f ca="1">_xll.DBRW($C$2,$B$8,$D$3,J$10,$C$8,$E$8,$B25)</f>
        <v>45647.095503332908</v>
      </c>
      <c r="K25" s="92">
        <f ca="1">_xll.DBRW($C$2,$B$8,$D$3,K$10,$C$8,$E$8,$B25)</f>
        <v>46281.292169999579</v>
      </c>
      <c r="L25" s="92">
        <f ca="1">_xll.DBRW($C$2,$B$8,$D$3,L$10,$C$8,$E$8,$B25)</f>
        <v>46281.292169999579</v>
      </c>
      <c r="M25" s="92">
        <f ca="1">_xll.DBRW($C$2,$B$8,$D$3,M$10,$C$8,$E$8,$B25)</f>
        <v>46281.292169999579</v>
      </c>
      <c r="N25" s="92">
        <f ca="1">_xll.DBRW($C$2,$B$8,$D$3,N$10,$C$8,$E$8,$B25)</f>
        <v>46280.19216999958</v>
      </c>
      <c r="O25" s="92">
        <f ca="1">_xll.DBRW($C$2,$B$8,$D$3,O$10,$C$8,$E$8,$B25)</f>
        <v>45181.767169999584</v>
      </c>
      <c r="P25" s="92">
        <f ca="1">_xll.DBRW($C$2,$B$8,$D$3,P$10,$C$8,$E$8,$B25)</f>
        <v>45175.517169999584</v>
      </c>
    </row>
    <row r="26" spans="2:16" ht="8.25" customHeight="1" x14ac:dyDescent="0.2"/>
  </sheetData>
  <mergeCells count="5">
    <mergeCell ref="E7:F7"/>
    <mergeCell ref="C8:D8"/>
    <mergeCell ref="E8:F8"/>
    <mergeCell ref="J7:M7"/>
    <mergeCell ref="C7:D7"/>
  </mergeCells>
  <phoneticPr fontId="3" type="noConversion"/>
  <conditionalFormatting sqref="M1">
    <cfRule type="expression" dxfId="0" priority="1" stopIfTrue="1">
      <formula>NOT(ISERROR(SEARCH("Check",M1)))</formula>
    </cfRule>
  </conditionalFormatting>
  <dataValidations count="1">
    <dataValidation allowBlank="1" showInputMessage="1" showErrorMessage="1" error="The value you entered is not valid._x000a_A user has restricted values that can be entered into this cell." sqref="M1 M8 K8 K1"/>
  </dataValidations>
  <pageMargins left="0.7" right="0.7" top="0.75" bottom="0.75" header="0.3" footer="0.3"/>
  <headerFooter alignWithMargins="0"/>
  <drawing r:id="rId1"/>
  <extLst>
    <ext xmlns:x14="http://schemas.microsoft.com/office/spreadsheetml/2009/9/main" uri="{05C60535-1F16-4fd2-B633-F4F36F0B64E0}">
      <x14:sparklineGroups xmlns:xm="http://schemas.microsoft.com/office/excel/2006/main">
        <x14:sparklineGroup lineWeight="2.25" displayEmptyCellsAs="gap">
          <x14:colorSeries rgb="FF608DAD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Report!E11:P11</xm:f>
              <xm:sqref>C11</xm:sqref>
            </x14:sparkline>
          </x14:sparklines>
        </x14:sparklineGroup>
        <x14:sparklineGroup lineWeight="2.25" displayEmptyCellsAs="gap">
          <x14:colorSeries rgb="FF608DAD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Report!E13:P13</xm:f>
              <xm:sqref>C13</xm:sqref>
            </x14:sparkline>
            <x14:sparkline>
              <xm:f>Report!E14:P14</xm:f>
              <xm:sqref>C14</xm:sqref>
            </x14:sparkline>
            <x14:sparkline>
              <xm:f>Report!E15:P15</xm:f>
              <xm:sqref>C15</xm:sqref>
            </x14:sparkline>
          </x14:sparklines>
        </x14:sparklineGroup>
        <x14:sparklineGroup lineWeight="2.25" displayEmptyCellsAs="gap">
          <x14:colorSeries rgb="FF608DAD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Report!E17:P17</xm:f>
              <xm:sqref>C17</xm:sqref>
            </x14:sparkline>
          </x14:sparklines>
        </x14:sparklineGroup>
        <x14:sparklineGroup lineWeight="2.25" displayEmptyCellsAs="gap">
          <x14:colorSeries rgb="FF608DAD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Report!E18:P18</xm:f>
              <xm:sqref>C18</xm:sqref>
            </x14:sparkline>
          </x14:sparklines>
        </x14:sparklineGroup>
        <x14:sparklineGroup lineWeight="2.25" displayEmptyCellsAs="gap">
          <x14:colorSeries rgb="FF608DAD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Report!E19:P19</xm:f>
              <xm:sqref>C19</xm:sqref>
            </x14:sparkline>
          </x14:sparklines>
        </x14:sparklineGroup>
        <x14:sparklineGroup lineWeight="2.25" displayEmptyCellsAs="gap">
          <x14:colorSeries rgb="FF608DAD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Report!E21:P21</xm:f>
              <xm:sqref>C21</xm:sqref>
            </x14:sparkline>
          </x14:sparklines>
        </x14:sparklineGroup>
        <x14:sparklineGroup lineWeight="2.25" displayEmptyCellsAs="gap">
          <x14:colorSeries rgb="FF608DAD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Report!E22:P22</xm:f>
              <xm:sqref>C22</xm:sqref>
            </x14:sparkline>
          </x14:sparklines>
        </x14:sparklineGroup>
        <x14:sparklineGroup lineWeight="2.25" displayEmptyCellsAs="gap">
          <x14:colorSeries rgb="FF608DAD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Report!E23:P23</xm:f>
              <xm:sqref>C23</xm:sqref>
            </x14:sparkline>
          </x14:sparklines>
        </x14:sparklineGroup>
        <x14:sparklineGroup lineWeight="2.25" displayEmptyCellsAs="gap">
          <x14:colorSeries rgb="FF608DAD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Report!E25:P25</xm:f>
              <xm:sqref>C25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215"/>
  <sheetViews>
    <sheetView workbookViewId="0"/>
  </sheetViews>
  <sheetFormatPr defaultRowHeight="15" x14ac:dyDescent="0.25"/>
  <sheetData>
    <row r="1" spans="1:1" x14ac:dyDescent="0.25">
      <c r="A1" t="s">
        <v>299</v>
      </c>
    </row>
    <row r="2" spans="1:1" x14ac:dyDescent="0.25">
      <c r="A2" t="s">
        <v>300</v>
      </c>
    </row>
    <row r="3" spans="1:1" x14ac:dyDescent="0.25">
      <c r="A3" t="s">
        <v>301</v>
      </c>
    </row>
    <row r="4" spans="1:1" x14ac:dyDescent="0.25">
      <c r="A4" t="s">
        <v>302</v>
      </c>
    </row>
    <row r="5" spans="1:1" x14ac:dyDescent="0.25">
      <c r="A5" t="s">
        <v>303</v>
      </c>
    </row>
    <row r="6" spans="1:1" x14ac:dyDescent="0.25">
      <c r="A6" t="s">
        <v>54</v>
      </c>
    </row>
    <row r="7" spans="1:1" x14ac:dyDescent="0.25">
      <c r="A7" t="s">
        <v>55</v>
      </c>
    </row>
    <row r="8" spans="1:1" x14ac:dyDescent="0.25">
      <c r="A8" t="s">
        <v>56</v>
      </c>
    </row>
    <row r="9" spans="1:1" x14ac:dyDescent="0.25">
      <c r="A9" t="s">
        <v>57</v>
      </c>
    </row>
    <row r="10" spans="1:1" x14ac:dyDescent="0.25">
      <c r="A10" t="s">
        <v>58</v>
      </c>
    </row>
    <row r="11" spans="1:1" x14ac:dyDescent="0.25">
      <c r="A11" t="s">
        <v>59</v>
      </c>
    </row>
    <row r="12" spans="1:1" x14ac:dyDescent="0.25">
      <c r="A12" t="s">
        <v>60</v>
      </c>
    </row>
    <row r="13" spans="1:1" x14ac:dyDescent="0.25">
      <c r="A13" t="s">
        <v>32</v>
      </c>
    </row>
    <row r="14" spans="1:1" x14ac:dyDescent="0.25">
      <c r="A14" t="s">
        <v>257</v>
      </c>
    </row>
    <row r="15" spans="1:1" x14ac:dyDescent="0.25">
      <c r="A15" t="s">
        <v>258</v>
      </c>
    </row>
    <row r="16" spans="1:1" x14ac:dyDescent="0.25">
      <c r="A16" t="s">
        <v>259</v>
      </c>
    </row>
    <row r="17" spans="1:1" x14ac:dyDescent="0.25">
      <c r="A17" t="s">
        <v>260</v>
      </c>
    </row>
    <row r="18" spans="1:1" x14ac:dyDescent="0.25">
      <c r="A18" t="s">
        <v>261</v>
      </c>
    </row>
    <row r="19" spans="1:1" x14ac:dyDescent="0.25">
      <c r="A19" t="s">
        <v>254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84</v>
      </c>
    </row>
    <row r="23" spans="1:1" x14ac:dyDescent="0.25">
      <c r="A23" t="s">
        <v>85</v>
      </c>
    </row>
    <row r="24" spans="1:1" x14ac:dyDescent="0.25">
      <c r="A24" t="s">
        <v>50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  <row r="31" spans="1:1" x14ac:dyDescent="0.25">
      <c r="A31" t="s">
        <v>69</v>
      </c>
    </row>
    <row r="32" spans="1:1" x14ac:dyDescent="0.25">
      <c r="A32" t="s">
        <v>70</v>
      </c>
    </row>
    <row r="33" spans="1:1" x14ac:dyDescent="0.25">
      <c r="A33" t="s">
        <v>71</v>
      </c>
    </row>
    <row r="34" spans="1:1" x14ac:dyDescent="0.25">
      <c r="A34" t="s">
        <v>72</v>
      </c>
    </row>
    <row r="35" spans="1:1" x14ac:dyDescent="0.25">
      <c r="A35" t="s">
        <v>73</v>
      </c>
    </row>
    <row r="36" spans="1:1" x14ac:dyDescent="0.25">
      <c r="A36" t="s">
        <v>74</v>
      </c>
    </row>
    <row r="37" spans="1:1" x14ac:dyDescent="0.25">
      <c r="A37" t="s">
        <v>75</v>
      </c>
    </row>
    <row r="38" spans="1:1" x14ac:dyDescent="0.25">
      <c r="A38" t="s">
        <v>76</v>
      </c>
    </row>
    <row r="39" spans="1:1" x14ac:dyDescent="0.25">
      <c r="A39" t="s">
        <v>77</v>
      </c>
    </row>
    <row r="40" spans="1:1" x14ac:dyDescent="0.25">
      <c r="A40" t="s">
        <v>78</v>
      </c>
    </row>
    <row r="41" spans="1:1" x14ac:dyDescent="0.25">
      <c r="A41" t="s">
        <v>79</v>
      </c>
    </row>
    <row r="42" spans="1:1" x14ac:dyDescent="0.25">
      <c r="A42" t="s">
        <v>80</v>
      </c>
    </row>
    <row r="43" spans="1:1" x14ac:dyDescent="0.25">
      <c r="A43" t="s">
        <v>81</v>
      </c>
    </row>
    <row r="44" spans="1:1" x14ac:dyDescent="0.25">
      <c r="A44" t="s">
        <v>82</v>
      </c>
    </row>
    <row r="45" spans="1:1" x14ac:dyDescent="0.25">
      <c r="A45" t="s">
        <v>83</v>
      </c>
    </row>
    <row r="46" spans="1:1" x14ac:dyDescent="0.25">
      <c r="A46" t="s">
        <v>84</v>
      </c>
    </row>
    <row r="47" spans="1:1" x14ac:dyDescent="0.25">
      <c r="A47" t="s">
        <v>85</v>
      </c>
    </row>
    <row r="48" spans="1:1" x14ac:dyDescent="0.25">
      <c r="A48" t="s">
        <v>51</v>
      </c>
    </row>
    <row r="49" spans="1:1" x14ac:dyDescent="0.25">
      <c r="A49" t="s">
        <v>86</v>
      </c>
    </row>
    <row r="50" spans="1:1" x14ac:dyDescent="0.25">
      <c r="A50" t="s">
        <v>87</v>
      </c>
    </row>
    <row r="51" spans="1:1" x14ac:dyDescent="0.25">
      <c r="A51" t="s">
        <v>88</v>
      </c>
    </row>
    <row r="52" spans="1:1" x14ac:dyDescent="0.25">
      <c r="A52" t="s">
        <v>89</v>
      </c>
    </row>
    <row r="53" spans="1:1" x14ac:dyDescent="0.25">
      <c r="A53" t="s">
        <v>90</v>
      </c>
    </row>
    <row r="54" spans="1:1" x14ac:dyDescent="0.25">
      <c r="A54" t="s">
        <v>91</v>
      </c>
    </row>
    <row r="55" spans="1:1" x14ac:dyDescent="0.25">
      <c r="A55" t="s">
        <v>92</v>
      </c>
    </row>
    <row r="56" spans="1:1" x14ac:dyDescent="0.25">
      <c r="A56" t="s">
        <v>93</v>
      </c>
    </row>
    <row r="57" spans="1:1" x14ac:dyDescent="0.25">
      <c r="A57" t="s">
        <v>94</v>
      </c>
    </row>
    <row r="58" spans="1:1" x14ac:dyDescent="0.25">
      <c r="A58" t="s">
        <v>95</v>
      </c>
    </row>
    <row r="59" spans="1:1" x14ac:dyDescent="0.25">
      <c r="A59" t="s">
        <v>96</v>
      </c>
    </row>
    <row r="60" spans="1:1" x14ac:dyDescent="0.25">
      <c r="A60" t="s">
        <v>97</v>
      </c>
    </row>
    <row r="61" spans="1:1" x14ac:dyDescent="0.25">
      <c r="A61" t="s">
        <v>98</v>
      </c>
    </row>
    <row r="62" spans="1:1" x14ac:dyDescent="0.25">
      <c r="A62" t="s">
        <v>99</v>
      </c>
    </row>
    <row r="63" spans="1:1" x14ac:dyDescent="0.25">
      <c r="A63" t="s">
        <v>100</v>
      </c>
    </row>
    <row r="64" spans="1:1" x14ac:dyDescent="0.25">
      <c r="A64" t="s">
        <v>101</v>
      </c>
    </row>
    <row r="65" spans="1:1" x14ac:dyDescent="0.25">
      <c r="A65" t="s">
        <v>102</v>
      </c>
    </row>
    <row r="66" spans="1:1" x14ac:dyDescent="0.25">
      <c r="A66" t="s">
        <v>103</v>
      </c>
    </row>
    <row r="67" spans="1:1" x14ac:dyDescent="0.25">
      <c r="A67" t="s">
        <v>52</v>
      </c>
    </row>
    <row r="68" spans="1:1" x14ac:dyDescent="0.25">
      <c r="A68" t="s">
        <v>104</v>
      </c>
    </row>
    <row r="69" spans="1:1" x14ac:dyDescent="0.25">
      <c r="A69" t="s">
        <v>105</v>
      </c>
    </row>
    <row r="70" spans="1:1" x14ac:dyDescent="0.25">
      <c r="A70" t="s">
        <v>106</v>
      </c>
    </row>
    <row r="71" spans="1:1" x14ac:dyDescent="0.25">
      <c r="A71" t="s">
        <v>107</v>
      </c>
    </row>
    <row r="72" spans="1:1" x14ac:dyDescent="0.25">
      <c r="A72" t="s">
        <v>108</v>
      </c>
    </row>
    <row r="73" spans="1:1" x14ac:dyDescent="0.25">
      <c r="A73" t="s">
        <v>109</v>
      </c>
    </row>
    <row r="74" spans="1:1" x14ac:dyDescent="0.25">
      <c r="A74" t="s">
        <v>110</v>
      </c>
    </row>
    <row r="75" spans="1:1" x14ac:dyDescent="0.25">
      <c r="A75" t="s">
        <v>111</v>
      </c>
    </row>
    <row r="76" spans="1:1" x14ac:dyDescent="0.25">
      <c r="A76" t="s">
        <v>112</v>
      </c>
    </row>
    <row r="77" spans="1:1" x14ac:dyDescent="0.25">
      <c r="A77" t="s">
        <v>113</v>
      </c>
    </row>
    <row r="78" spans="1:1" x14ac:dyDescent="0.25">
      <c r="A78" t="s">
        <v>114</v>
      </c>
    </row>
    <row r="79" spans="1:1" x14ac:dyDescent="0.25">
      <c r="A79" t="s">
        <v>115</v>
      </c>
    </row>
    <row r="80" spans="1:1" x14ac:dyDescent="0.25">
      <c r="A80" t="s">
        <v>53</v>
      </c>
    </row>
    <row r="81" spans="1:1" x14ac:dyDescent="0.25">
      <c r="A81" t="s">
        <v>116</v>
      </c>
    </row>
    <row r="82" spans="1:1" x14ac:dyDescent="0.25">
      <c r="A82" t="s">
        <v>117</v>
      </c>
    </row>
    <row r="83" spans="1:1" x14ac:dyDescent="0.25">
      <c r="A83" t="s">
        <v>118</v>
      </c>
    </row>
    <row r="84" spans="1:1" x14ac:dyDescent="0.25">
      <c r="A84" t="s">
        <v>119</v>
      </c>
    </row>
    <row r="85" spans="1:1" x14ac:dyDescent="0.25">
      <c r="A85" t="s">
        <v>120</v>
      </c>
    </row>
    <row r="86" spans="1:1" x14ac:dyDescent="0.25">
      <c r="A86" t="s">
        <v>121</v>
      </c>
    </row>
    <row r="87" spans="1:1" x14ac:dyDescent="0.25">
      <c r="A87" t="s">
        <v>122</v>
      </c>
    </row>
    <row r="88" spans="1:1" x14ac:dyDescent="0.25">
      <c r="A88" t="s">
        <v>123</v>
      </c>
    </row>
    <row r="89" spans="1:1" x14ac:dyDescent="0.25">
      <c r="A89" t="s">
        <v>124</v>
      </c>
    </row>
    <row r="90" spans="1:1" x14ac:dyDescent="0.25">
      <c r="A90" t="s">
        <v>125</v>
      </c>
    </row>
    <row r="91" spans="1:1" x14ac:dyDescent="0.25">
      <c r="A91" t="s">
        <v>126</v>
      </c>
    </row>
    <row r="92" spans="1:1" x14ac:dyDescent="0.25">
      <c r="A92" t="s">
        <v>127</v>
      </c>
    </row>
    <row r="93" spans="1:1" x14ac:dyDescent="0.25">
      <c r="A93" t="s">
        <v>128</v>
      </c>
    </row>
    <row r="94" spans="1:1" x14ac:dyDescent="0.25">
      <c r="A94" t="s">
        <v>129</v>
      </c>
    </row>
    <row r="95" spans="1:1" x14ac:dyDescent="0.25">
      <c r="A95" t="s">
        <v>130</v>
      </c>
    </row>
    <row r="96" spans="1:1" x14ac:dyDescent="0.25">
      <c r="A96" t="s">
        <v>131</v>
      </c>
    </row>
    <row r="97" spans="1:1" x14ac:dyDescent="0.25">
      <c r="A97" t="s">
        <v>132</v>
      </c>
    </row>
    <row r="98" spans="1:1" x14ac:dyDescent="0.25">
      <c r="A98" t="s">
        <v>54</v>
      </c>
    </row>
    <row r="99" spans="1:1" x14ac:dyDescent="0.25">
      <c r="A99" t="s">
        <v>133</v>
      </c>
    </row>
    <row r="100" spans="1:1" x14ac:dyDescent="0.25">
      <c r="A100" t="s">
        <v>134</v>
      </c>
    </row>
    <row r="101" spans="1:1" x14ac:dyDescent="0.25">
      <c r="A101" t="s">
        <v>135</v>
      </c>
    </row>
    <row r="102" spans="1:1" x14ac:dyDescent="0.25">
      <c r="A102" t="s">
        <v>136</v>
      </c>
    </row>
    <row r="103" spans="1:1" x14ac:dyDescent="0.25">
      <c r="A103" t="s">
        <v>137</v>
      </c>
    </row>
    <row r="104" spans="1:1" x14ac:dyDescent="0.25">
      <c r="A104" t="s">
        <v>138</v>
      </c>
    </row>
    <row r="105" spans="1:1" x14ac:dyDescent="0.25">
      <c r="A105" t="s">
        <v>139</v>
      </c>
    </row>
    <row r="106" spans="1:1" x14ac:dyDescent="0.25">
      <c r="A106" t="s">
        <v>140</v>
      </c>
    </row>
    <row r="107" spans="1:1" x14ac:dyDescent="0.25">
      <c r="A107" t="s">
        <v>141</v>
      </c>
    </row>
    <row r="108" spans="1:1" x14ac:dyDescent="0.25">
      <c r="A108" t="s">
        <v>142</v>
      </c>
    </row>
    <row r="109" spans="1:1" x14ac:dyDescent="0.25">
      <c r="A109" t="s">
        <v>143</v>
      </c>
    </row>
    <row r="110" spans="1:1" x14ac:dyDescent="0.25">
      <c r="A110" t="s">
        <v>144</v>
      </c>
    </row>
    <row r="111" spans="1:1" x14ac:dyDescent="0.25">
      <c r="A111" t="s">
        <v>55</v>
      </c>
    </row>
    <row r="112" spans="1:1" x14ac:dyDescent="0.25">
      <c r="A112" t="s">
        <v>145</v>
      </c>
    </row>
    <row r="113" spans="1:1" x14ac:dyDescent="0.25">
      <c r="A113" t="s">
        <v>146</v>
      </c>
    </row>
    <row r="114" spans="1:1" x14ac:dyDescent="0.25">
      <c r="A114" t="s">
        <v>147</v>
      </c>
    </row>
    <row r="115" spans="1:1" x14ac:dyDescent="0.25">
      <c r="A115" t="s">
        <v>148</v>
      </c>
    </row>
    <row r="116" spans="1:1" x14ac:dyDescent="0.25">
      <c r="A116" t="s">
        <v>149</v>
      </c>
    </row>
    <row r="117" spans="1:1" x14ac:dyDescent="0.25">
      <c r="A117" t="s">
        <v>150</v>
      </c>
    </row>
    <row r="118" spans="1:1" x14ac:dyDescent="0.25">
      <c r="A118" t="s">
        <v>151</v>
      </c>
    </row>
    <row r="119" spans="1:1" x14ac:dyDescent="0.25">
      <c r="A119" t="s">
        <v>152</v>
      </c>
    </row>
    <row r="120" spans="1:1" x14ac:dyDescent="0.25">
      <c r="A120" t="s">
        <v>153</v>
      </c>
    </row>
    <row r="121" spans="1:1" x14ac:dyDescent="0.25">
      <c r="A121" t="s">
        <v>154</v>
      </c>
    </row>
    <row r="122" spans="1:1" x14ac:dyDescent="0.25">
      <c r="A122" t="s">
        <v>155</v>
      </c>
    </row>
    <row r="123" spans="1:1" x14ac:dyDescent="0.25">
      <c r="A123" t="s">
        <v>156</v>
      </c>
    </row>
    <row r="124" spans="1:1" x14ac:dyDescent="0.25">
      <c r="A124" t="s">
        <v>157</v>
      </c>
    </row>
    <row r="125" spans="1:1" x14ac:dyDescent="0.25">
      <c r="A125" t="s">
        <v>56</v>
      </c>
    </row>
    <row r="126" spans="1:1" x14ac:dyDescent="0.25">
      <c r="A126" t="s">
        <v>158</v>
      </c>
    </row>
    <row r="127" spans="1:1" x14ac:dyDescent="0.25">
      <c r="A127" t="s">
        <v>159</v>
      </c>
    </row>
    <row r="128" spans="1:1" x14ac:dyDescent="0.25">
      <c r="A128" t="s">
        <v>160</v>
      </c>
    </row>
    <row r="129" spans="1:1" x14ac:dyDescent="0.25">
      <c r="A129" t="s">
        <v>161</v>
      </c>
    </row>
    <row r="130" spans="1:1" x14ac:dyDescent="0.25">
      <c r="A130" t="s">
        <v>162</v>
      </c>
    </row>
    <row r="131" spans="1:1" x14ac:dyDescent="0.25">
      <c r="A131" t="s">
        <v>163</v>
      </c>
    </row>
    <row r="132" spans="1:1" x14ac:dyDescent="0.25">
      <c r="A132" t="s">
        <v>164</v>
      </c>
    </row>
    <row r="133" spans="1:1" x14ac:dyDescent="0.25">
      <c r="A133" t="s">
        <v>165</v>
      </c>
    </row>
    <row r="134" spans="1:1" x14ac:dyDescent="0.25">
      <c r="A134" t="s">
        <v>166</v>
      </c>
    </row>
    <row r="135" spans="1:1" x14ac:dyDescent="0.25">
      <c r="A135" t="s">
        <v>167</v>
      </c>
    </row>
    <row r="136" spans="1:1" x14ac:dyDescent="0.25">
      <c r="A136" t="s">
        <v>168</v>
      </c>
    </row>
    <row r="137" spans="1:1" x14ac:dyDescent="0.25">
      <c r="A137" t="s">
        <v>169</v>
      </c>
    </row>
    <row r="138" spans="1:1" x14ac:dyDescent="0.25">
      <c r="A138" t="s">
        <v>170</v>
      </c>
    </row>
    <row r="139" spans="1:1" x14ac:dyDescent="0.25">
      <c r="A139" t="s">
        <v>171</v>
      </c>
    </row>
    <row r="140" spans="1:1" x14ac:dyDescent="0.25">
      <c r="A140" t="s">
        <v>172</v>
      </c>
    </row>
    <row r="141" spans="1:1" x14ac:dyDescent="0.25">
      <c r="A141" t="s">
        <v>173</v>
      </c>
    </row>
    <row r="142" spans="1:1" x14ac:dyDescent="0.25">
      <c r="A142" t="s">
        <v>174</v>
      </c>
    </row>
    <row r="143" spans="1:1" x14ac:dyDescent="0.25">
      <c r="A143" t="s">
        <v>57</v>
      </c>
    </row>
    <row r="144" spans="1:1" x14ac:dyDescent="0.25">
      <c r="A144" t="s">
        <v>175</v>
      </c>
    </row>
    <row r="145" spans="1:1" x14ac:dyDescent="0.25">
      <c r="A145" t="s">
        <v>176</v>
      </c>
    </row>
    <row r="146" spans="1:1" x14ac:dyDescent="0.25">
      <c r="A146" t="s">
        <v>177</v>
      </c>
    </row>
    <row r="147" spans="1:1" x14ac:dyDescent="0.25">
      <c r="A147" t="s">
        <v>178</v>
      </c>
    </row>
    <row r="148" spans="1:1" x14ac:dyDescent="0.25">
      <c r="A148" t="s">
        <v>179</v>
      </c>
    </row>
    <row r="149" spans="1:1" x14ac:dyDescent="0.25">
      <c r="A149" t="s">
        <v>180</v>
      </c>
    </row>
    <row r="150" spans="1:1" x14ac:dyDescent="0.25">
      <c r="A150" t="s">
        <v>181</v>
      </c>
    </row>
    <row r="151" spans="1:1" x14ac:dyDescent="0.25">
      <c r="A151" t="s">
        <v>182</v>
      </c>
    </row>
    <row r="152" spans="1:1" x14ac:dyDescent="0.25">
      <c r="A152" t="s">
        <v>183</v>
      </c>
    </row>
    <row r="153" spans="1:1" x14ac:dyDescent="0.25">
      <c r="A153" t="s">
        <v>184</v>
      </c>
    </row>
    <row r="154" spans="1:1" x14ac:dyDescent="0.25">
      <c r="A154" t="s">
        <v>185</v>
      </c>
    </row>
    <row r="155" spans="1:1" x14ac:dyDescent="0.25">
      <c r="A155" t="s">
        <v>186</v>
      </c>
    </row>
    <row r="156" spans="1:1" x14ac:dyDescent="0.25">
      <c r="A156" t="s">
        <v>187</v>
      </c>
    </row>
    <row r="157" spans="1:1" x14ac:dyDescent="0.25">
      <c r="A157" t="s">
        <v>188</v>
      </c>
    </row>
    <row r="158" spans="1:1" x14ac:dyDescent="0.25">
      <c r="A158" t="s">
        <v>189</v>
      </c>
    </row>
    <row r="159" spans="1:1" x14ac:dyDescent="0.25">
      <c r="A159" t="s">
        <v>190</v>
      </c>
    </row>
    <row r="160" spans="1:1" x14ac:dyDescent="0.25">
      <c r="A160" t="s">
        <v>191</v>
      </c>
    </row>
    <row r="161" spans="1:1" x14ac:dyDescent="0.25">
      <c r="A161" t="s">
        <v>192</v>
      </c>
    </row>
    <row r="162" spans="1:1" x14ac:dyDescent="0.25">
      <c r="A162" t="s">
        <v>193</v>
      </c>
    </row>
    <row r="163" spans="1:1" x14ac:dyDescent="0.25">
      <c r="A163" t="s">
        <v>194</v>
      </c>
    </row>
    <row r="164" spans="1:1" x14ac:dyDescent="0.25">
      <c r="A164" t="s">
        <v>195</v>
      </c>
    </row>
    <row r="165" spans="1:1" x14ac:dyDescent="0.25">
      <c r="A165" t="s">
        <v>58</v>
      </c>
    </row>
    <row r="166" spans="1:1" x14ac:dyDescent="0.25">
      <c r="A166" t="s">
        <v>196</v>
      </c>
    </row>
    <row r="167" spans="1:1" x14ac:dyDescent="0.25">
      <c r="A167" t="s">
        <v>197</v>
      </c>
    </row>
    <row r="168" spans="1:1" x14ac:dyDescent="0.25">
      <c r="A168" t="s">
        <v>198</v>
      </c>
    </row>
    <row r="169" spans="1:1" x14ac:dyDescent="0.25">
      <c r="A169" t="s">
        <v>199</v>
      </c>
    </row>
    <row r="170" spans="1:1" x14ac:dyDescent="0.25">
      <c r="A170" t="s">
        <v>200</v>
      </c>
    </row>
    <row r="171" spans="1:1" x14ac:dyDescent="0.25">
      <c r="A171" t="s">
        <v>201</v>
      </c>
    </row>
    <row r="172" spans="1:1" x14ac:dyDescent="0.25">
      <c r="A172" t="s">
        <v>202</v>
      </c>
    </row>
    <row r="173" spans="1:1" x14ac:dyDescent="0.25">
      <c r="A173" t="s">
        <v>203</v>
      </c>
    </row>
    <row r="174" spans="1:1" x14ac:dyDescent="0.25">
      <c r="A174" t="s">
        <v>204</v>
      </c>
    </row>
    <row r="175" spans="1:1" x14ac:dyDescent="0.25">
      <c r="A175" t="s">
        <v>205</v>
      </c>
    </row>
    <row r="176" spans="1:1" x14ac:dyDescent="0.25">
      <c r="A176" t="s">
        <v>206</v>
      </c>
    </row>
    <row r="177" spans="1:1" x14ac:dyDescent="0.25">
      <c r="A177" t="s">
        <v>207</v>
      </c>
    </row>
    <row r="178" spans="1:1" x14ac:dyDescent="0.25">
      <c r="A178" t="s">
        <v>208</v>
      </c>
    </row>
    <row r="179" spans="1:1" x14ac:dyDescent="0.25">
      <c r="A179" t="s">
        <v>209</v>
      </c>
    </row>
    <row r="180" spans="1:1" x14ac:dyDescent="0.25">
      <c r="A180" t="s">
        <v>210</v>
      </c>
    </row>
    <row r="181" spans="1:1" x14ac:dyDescent="0.25">
      <c r="A181" t="s">
        <v>211</v>
      </c>
    </row>
    <row r="182" spans="1:1" x14ac:dyDescent="0.25">
      <c r="A182" t="s">
        <v>212</v>
      </c>
    </row>
    <row r="183" spans="1:1" x14ac:dyDescent="0.25">
      <c r="A183" t="s">
        <v>213</v>
      </c>
    </row>
    <row r="184" spans="1:1" x14ac:dyDescent="0.25">
      <c r="A184" t="s">
        <v>59</v>
      </c>
    </row>
    <row r="185" spans="1:1" x14ac:dyDescent="0.25">
      <c r="A185" t="s">
        <v>214</v>
      </c>
    </row>
    <row r="186" spans="1:1" x14ac:dyDescent="0.25">
      <c r="A186" t="s">
        <v>215</v>
      </c>
    </row>
    <row r="187" spans="1:1" x14ac:dyDescent="0.25">
      <c r="A187" t="s">
        <v>216</v>
      </c>
    </row>
    <row r="188" spans="1:1" x14ac:dyDescent="0.25">
      <c r="A188" t="s">
        <v>217</v>
      </c>
    </row>
    <row r="189" spans="1:1" x14ac:dyDescent="0.25">
      <c r="A189" t="s">
        <v>218</v>
      </c>
    </row>
    <row r="190" spans="1:1" x14ac:dyDescent="0.25">
      <c r="A190" t="s">
        <v>219</v>
      </c>
    </row>
    <row r="191" spans="1:1" x14ac:dyDescent="0.25">
      <c r="A191" t="s">
        <v>220</v>
      </c>
    </row>
    <row r="192" spans="1:1" x14ac:dyDescent="0.25">
      <c r="A192" t="s">
        <v>221</v>
      </c>
    </row>
    <row r="193" spans="1:1" x14ac:dyDescent="0.25">
      <c r="A193" t="s">
        <v>222</v>
      </c>
    </row>
    <row r="194" spans="1:1" x14ac:dyDescent="0.25">
      <c r="A194" t="s">
        <v>223</v>
      </c>
    </row>
    <row r="195" spans="1:1" x14ac:dyDescent="0.25">
      <c r="A195" t="s">
        <v>224</v>
      </c>
    </row>
    <row r="196" spans="1:1" x14ac:dyDescent="0.25">
      <c r="A196" t="s">
        <v>225</v>
      </c>
    </row>
    <row r="197" spans="1:1" x14ac:dyDescent="0.25">
      <c r="A197" t="s">
        <v>60</v>
      </c>
    </row>
    <row r="198" spans="1:1" x14ac:dyDescent="0.25">
      <c r="A198" t="s">
        <v>226</v>
      </c>
    </row>
    <row r="199" spans="1:1" x14ac:dyDescent="0.25">
      <c r="A199" t="s">
        <v>227</v>
      </c>
    </row>
    <row r="200" spans="1:1" x14ac:dyDescent="0.25">
      <c r="A200" t="s">
        <v>228</v>
      </c>
    </row>
    <row r="201" spans="1:1" x14ac:dyDescent="0.25">
      <c r="A201" t="s">
        <v>229</v>
      </c>
    </row>
    <row r="202" spans="1:1" x14ac:dyDescent="0.25">
      <c r="A202" t="s">
        <v>230</v>
      </c>
    </row>
    <row r="203" spans="1:1" x14ac:dyDescent="0.25">
      <c r="A203" t="s">
        <v>231</v>
      </c>
    </row>
    <row r="204" spans="1:1" x14ac:dyDescent="0.25">
      <c r="A204" t="s">
        <v>232</v>
      </c>
    </row>
    <row r="205" spans="1:1" x14ac:dyDescent="0.25">
      <c r="A205" t="s">
        <v>233</v>
      </c>
    </row>
    <row r="206" spans="1:1" x14ac:dyDescent="0.25">
      <c r="A206" t="s">
        <v>234</v>
      </c>
    </row>
    <row r="207" spans="1:1" x14ac:dyDescent="0.25">
      <c r="A207" t="s">
        <v>235</v>
      </c>
    </row>
    <row r="208" spans="1:1" x14ac:dyDescent="0.25">
      <c r="A208" t="s">
        <v>236</v>
      </c>
    </row>
    <row r="209" spans="1:1" x14ac:dyDescent="0.25">
      <c r="A209" t="s">
        <v>237</v>
      </c>
    </row>
    <row r="210" spans="1:1" x14ac:dyDescent="0.25">
      <c r="A210" t="s">
        <v>238</v>
      </c>
    </row>
    <row r="211" spans="1:1" x14ac:dyDescent="0.25">
      <c r="A211" t="s">
        <v>239</v>
      </c>
    </row>
    <row r="212" spans="1:1" x14ac:dyDescent="0.25">
      <c r="A212" t="s">
        <v>240</v>
      </c>
    </row>
    <row r="213" spans="1:1" x14ac:dyDescent="0.25">
      <c r="A213" t="s">
        <v>241</v>
      </c>
    </row>
    <row r="214" spans="1:1" x14ac:dyDescent="0.25">
      <c r="A214" t="s">
        <v>242</v>
      </c>
    </row>
    <row r="215" spans="1:1" x14ac:dyDescent="0.25">
      <c r="A215" t="s">
        <v>243</v>
      </c>
    </row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5"/>
  <sheetViews>
    <sheetView workbookViewId="0"/>
  </sheetViews>
  <sheetFormatPr defaultRowHeight="15" x14ac:dyDescent="0.25"/>
  <sheetData>
    <row r="1" spans="1:4" x14ac:dyDescent="0.25">
      <c r="A1" s="1" t="s">
        <v>37</v>
      </c>
      <c r="B1" s="1" t="s">
        <v>38</v>
      </c>
      <c r="C1" s="1" t="s">
        <v>39</v>
      </c>
    </row>
    <row r="2" spans="1:4" x14ac:dyDescent="0.25">
      <c r="C2" t="s">
        <v>40</v>
      </c>
      <c r="D2">
        <v>1</v>
      </c>
    </row>
    <row r="3" spans="1:4" x14ac:dyDescent="0.25">
      <c r="A3" t="s">
        <v>35</v>
      </c>
      <c r="B3" t="s">
        <v>9</v>
      </c>
      <c r="C3" t="s">
        <v>41</v>
      </c>
      <c r="D3">
        <v>0</v>
      </c>
    </row>
    <row r="4" spans="1:4" x14ac:dyDescent="0.25">
      <c r="A4" t="s">
        <v>36</v>
      </c>
      <c r="B4" t="s">
        <v>10</v>
      </c>
    </row>
    <row r="5" spans="1:4" x14ac:dyDescent="0.25">
      <c r="B5" t="s">
        <v>13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Employees</vt:lpstr>
      <vt:lpstr>Details</vt:lpstr>
      <vt:lpstr>BenefitAsmpts</vt:lpstr>
      <vt:lpstr>CompAsmpts</vt:lpstr>
      <vt:lpstr>Report</vt:lpstr>
      <vt:lpstr>{PL}PickLst</vt:lpstr>
      <vt:lpstr>Lookup</vt:lpstr>
      <vt:lpstr>Organization</vt:lpstr>
      <vt:lpstr>SortBy</vt:lpstr>
      <vt:lpstr>SortOrder</vt:lpstr>
      <vt:lpstr>Employees!TM1RPTDATARNG1</vt:lpstr>
      <vt:lpstr>CompAsmpts!TM1RPTDATARNG2</vt:lpstr>
      <vt:lpstr>CompAsmpts!TM1RPTFMTIDCOL</vt:lpstr>
      <vt:lpstr>Employees!TM1RPTFMTIDCOL</vt:lpstr>
      <vt:lpstr>CompAsmpts!TM1RPTFMTRNG</vt:lpstr>
      <vt:lpstr>Employees!TM1RPTFMTRNG</vt:lpstr>
      <vt:lpstr>YEsNo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ibmuser</dc:creator>
  <cp:lastModifiedBy>gtejeda</cp:lastModifiedBy>
  <dcterms:created xsi:type="dcterms:W3CDTF">2011-12-02T14:18:36Z</dcterms:created>
  <dcterms:modified xsi:type="dcterms:W3CDTF">2016-10-16T23:19:21Z</dcterms:modified>
</cp:coreProperties>
</file>